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15"/>
  </bookViews>
  <sheets>
    <sheet name="계산시트" sheetId="2" r:id="rId1"/>
    <sheet name="대학별계산" sheetId="7" r:id="rId2"/>
    <sheet name="근사값" sheetId="11" state="hidden" r:id="rId3"/>
    <sheet name="탐구선택계산" sheetId="3" state="hidden" r:id="rId4"/>
    <sheet name="언수외" sheetId="6" state="hidden" r:id="rId5"/>
    <sheet name="청솔_경교용" sheetId="12" state="hidden" r:id="rId6"/>
    <sheet name="사탐변표종합" sheetId="8" r:id="rId7"/>
    <sheet name="청솔누적" sheetId="13" r:id="rId8"/>
    <sheet name="청솔짭" sheetId="14" state="hidden" r:id="rId9"/>
  </sheets>
  <definedNames>
    <definedName name="_xlnm._FilterDatabase" localSheetId="5" hidden="1">청솔_경교용!$A$1:$B$259</definedName>
  </definedNames>
  <calcPr calcId="152511"/>
</workbook>
</file>

<file path=xl/calcChain.xml><?xml version="1.0" encoding="utf-8"?>
<calcChain xmlns="http://schemas.openxmlformats.org/spreadsheetml/2006/main">
  <c r="R16" i="11" l="1"/>
  <c r="Q16" i="11"/>
  <c r="Q16" i="7"/>
  <c r="R16" i="7"/>
  <c r="K10" i="2" l="1"/>
  <c r="L92" i="2"/>
  <c r="L93" i="2"/>
  <c r="M31" i="11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3" i="14"/>
  <c r="C3" i="14"/>
  <c r="D3" i="14"/>
  <c r="E3" i="14"/>
  <c r="F3" i="14"/>
  <c r="G3" i="14"/>
  <c r="H3" i="14"/>
  <c r="I3" i="14"/>
  <c r="K3" i="14"/>
  <c r="L3" i="14"/>
  <c r="M3" i="14"/>
  <c r="N3" i="14"/>
  <c r="O3" i="14"/>
  <c r="P3" i="14"/>
  <c r="Q3" i="14"/>
  <c r="C4" i="14"/>
  <c r="D4" i="14"/>
  <c r="E4" i="14"/>
  <c r="F4" i="14"/>
  <c r="G4" i="14"/>
  <c r="H4" i="14"/>
  <c r="I4" i="14"/>
  <c r="K4" i="14"/>
  <c r="L4" i="14"/>
  <c r="M4" i="14"/>
  <c r="N4" i="14"/>
  <c r="O4" i="14"/>
  <c r="P4" i="14"/>
  <c r="Q4" i="14"/>
  <c r="C5" i="14"/>
  <c r="D5" i="14"/>
  <c r="E5" i="14"/>
  <c r="F5" i="14"/>
  <c r="G5" i="14"/>
  <c r="H5" i="14"/>
  <c r="I5" i="14"/>
  <c r="K5" i="14"/>
  <c r="L5" i="14"/>
  <c r="M5" i="14"/>
  <c r="N5" i="14"/>
  <c r="O5" i="14"/>
  <c r="P5" i="14"/>
  <c r="Q5" i="14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Q6" i="14"/>
  <c r="C7" i="14"/>
  <c r="D7" i="14"/>
  <c r="E7" i="14"/>
  <c r="F7" i="14"/>
  <c r="G7" i="14"/>
  <c r="H7" i="14"/>
  <c r="I7" i="14"/>
  <c r="K7" i="14"/>
  <c r="L7" i="14"/>
  <c r="M7" i="14"/>
  <c r="N7" i="14"/>
  <c r="O7" i="14"/>
  <c r="P7" i="14"/>
  <c r="Q7" i="14"/>
  <c r="C8" i="14"/>
  <c r="D8" i="14"/>
  <c r="E8" i="14"/>
  <c r="F8" i="14"/>
  <c r="G8" i="14"/>
  <c r="H8" i="14"/>
  <c r="I8" i="14"/>
  <c r="K8" i="14"/>
  <c r="L8" i="14"/>
  <c r="M8" i="14"/>
  <c r="N8" i="14"/>
  <c r="O8" i="14"/>
  <c r="P8" i="14"/>
  <c r="Q8" i="14"/>
  <c r="C9" i="14"/>
  <c r="D9" i="14"/>
  <c r="E9" i="14"/>
  <c r="F9" i="14"/>
  <c r="G9" i="14"/>
  <c r="H9" i="14"/>
  <c r="I9" i="14"/>
  <c r="K9" i="14"/>
  <c r="L9" i="14"/>
  <c r="M9" i="14"/>
  <c r="N9" i="14"/>
  <c r="O9" i="14"/>
  <c r="P9" i="14"/>
  <c r="Q9" i="14"/>
  <c r="C10" i="14"/>
  <c r="D10" i="14"/>
  <c r="E10" i="14"/>
  <c r="F10" i="14"/>
  <c r="G10" i="14"/>
  <c r="H10" i="14"/>
  <c r="I10" i="14"/>
  <c r="K10" i="14"/>
  <c r="L10" i="14"/>
  <c r="M10" i="14"/>
  <c r="N10" i="14"/>
  <c r="O10" i="14"/>
  <c r="P10" i="14"/>
  <c r="Q10" i="14"/>
  <c r="C11" i="14"/>
  <c r="D11" i="14"/>
  <c r="E11" i="14"/>
  <c r="F11" i="14"/>
  <c r="G11" i="14"/>
  <c r="H11" i="14"/>
  <c r="I11" i="14"/>
  <c r="K11" i="14"/>
  <c r="L11" i="14"/>
  <c r="M11" i="14"/>
  <c r="N11" i="14"/>
  <c r="O11" i="14"/>
  <c r="P11" i="14"/>
  <c r="Q11" i="14"/>
  <c r="C12" i="14"/>
  <c r="D12" i="14"/>
  <c r="E12" i="14"/>
  <c r="F12" i="14"/>
  <c r="G12" i="14"/>
  <c r="H12" i="14"/>
  <c r="I12" i="14"/>
  <c r="K12" i="14"/>
  <c r="L12" i="14"/>
  <c r="M12" i="14"/>
  <c r="N12" i="14"/>
  <c r="O12" i="14"/>
  <c r="P12" i="14"/>
  <c r="Q12" i="14"/>
  <c r="C13" i="14"/>
  <c r="D13" i="14"/>
  <c r="E13" i="14"/>
  <c r="F13" i="14"/>
  <c r="G13" i="14"/>
  <c r="H13" i="14"/>
  <c r="I13" i="14"/>
  <c r="K13" i="14"/>
  <c r="L13" i="14"/>
  <c r="M13" i="14"/>
  <c r="N13" i="14"/>
  <c r="O13" i="14"/>
  <c r="P13" i="14"/>
  <c r="Q13" i="14"/>
  <c r="C14" i="14"/>
  <c r="D14" i="14"/>
  <c r="E14" i="14"/>
  <c r="F14" i="14"/>
  <c r="G14" i="14"/>
  <c r="H14" i="14"/>
  <c r="I14" i="14"/>
  <c r="K14" i="14"/>
  <c r="L14" i="14"/>
  <c r="M14" i="14"/>
  <c r="N14" i="14"/>
  <c r="O14" i="14"/>
  <c r="P14" i="14"/>
  <c r="Q14" i="14"/>
  <c r="C15" i="14"/>
  <c r="D15" i="14"/>
  <c r="E15" i="14"/>
  <c r="F15" i="14"/>
  <c r="G15" i="14"/>
  <c r="H15" i="14"/>
  <c r="I15" i="14"/>
  <c r="K15" i="14"/>
  <c r="L15" i="14"/>
  <c r="M15" i="14"/>
  <c r="N15" i="14"/>
  <c r="O15" i="14"/>
  <c r="P15" i="14"/>
  <c r="Q15" i="14"/>
  <c r="C16" i="14"/>
  <c r="D16" i="14"/>
  <c r="E16" i="14"/>
  <c r="F16" i="14"/>
  <c r="G16" i="14"/>
  <c r="H16" i="14"/>
  <c r="I16" i="14"/>
  <c r="K16" i="14"/>
  <c r="L16" i="14"/>
  <c r="M16" i="14"/>
  <c r="N16" i="14"/>
  <c r="O16" i="14"/>
  <c r="P16" i="14"/>
  <c r="Q16" i="14"/>
  <c r="C17" i="14"/>
  <c r="D17" i="14"/>
  <c r="E17" i="14"/>
  <c r="F17" i="14"/>
  <c r="G17" i="14"/>
  <c r="H17" i="14"/>
  <c r="I17" i="14"/>
  <c r="K17" i="14"/>
  <c r="L17" i="14"/>
  <c r="M17" i="14"/>
  <c r="N17" i="14"/>
  <c r="O17" i="14"/>
  <c r="P17" i="14"/>
  <c r="Q17" i="14"/>
  <c r="C18" i="14"/>
  <c r="D18" i="14"/>
  <c r="E18" i="14"/>
  <c r="F18" i="14"/>
  <c r="G18" i="14"/>
  <c r="H18" i="14"/>
  <c r="I18" i="14"/>
  <c r="K18" i="14"/>
  <c r="L18" i="14"/>
  <c r="M18" i="14"/>
  <c r="N18" i="14"/>
  <c r="O18" i="14"/>
  <c r="P18" i="14"/>
  <c r="Q18" i="14"/>
  <c r="C19" i="14"/>
  <c r="D19" i="14"/>
  <c r="E19" i="14"/>
  <c r="F19" i="14"/>
  <c r="G19" i="14"/>
  <c r="H19" i="14"/>
  <c r="I19" i="14"/>
  <c r="K19" i="14"/>
  <c r="L19" i="14"/>
  <c r="M19" i="14"/>
  <c r="N19" i="14"/>
  <c r="O19" i="14"/>
  <c r="P19" i="14"/>
  <c r="Q19" i="14"/>
  <c r="C20" i="14"/>
  <c r="D20" i="14"/>
  <c r="E20" i="14"/>
  <c r="F20" i="14"/>
  <c r="G20" i="14"/>
  <c r="H20" i="14"/>
  <c r="I20" i="14"/>
  <c r="K20" i="14"/>
  <c r="L20" i="14"/>
  <c r="M20" i="14"/>
  <c r="N20" i="14"/>
  <c r="O20" i="14"/>
  <c r="P20" i="14"/>
  <c r="Q20" i="14"/>
  <c r="C21" i="14"/>
  <c r="D21" i="14"/>
  <c r="E21" i="14"/>
  <c r="F21" i="14"/>
  <c r="G21" i="14"/>
  <c r="H21" i="14"/>
  <c r="I21" i="14"/>
  <c r="K21" i="14"/>
  <c r="L21" i="14"/>
  <c r="M21" i="14"/>
  <c r="N21" i="14"/>
  <c r="O21" i="14"/>
  <c r="P21" i="14"/>
  <c r="Q21" i="14"/>
  <c r="C22" i="14"/>
  <c r="D22" i="14"/>
  <c r="E22" i="14"/>
  <c r="F22" i="14"/>
  <c r="G22" i="14"/>
  <c r="H22" i="14"/>
  <c r="I22" i="14"/>
  <c r="K22" i="14"/>
  <c r="L22" i="14"/>
  <c r="M22" i="14"/>
  <c r="N22" i="14"/>
  <c r="O22" i="14"/>
  <c r="P22" i="14"/>
  <c r="Q22" i="14"/>
  <c r="C23" i="14"/>
  <c r="D23" i="14"/>
  <c r="E23" i="14"/>
  <c r="F23" i="14"/>
  <c r="G23" i="14"/>
  <c r="H23" i="14"/>
  <c r="I23" i="14"/>
  <c r="K23" i="14"/>
  <c r="L23" i="14"/>
  <c r="M23" i="14"/>
  <c r="N23" i="14"/>
  <c r="O23" i="14"/>
  <c r="P23" i="14"/>
  <c r="Q23" i="14"/>
  <c r="C24" i="14"/>
  <c r="D24" i="14"/>
  <c r="E24" i="14"/>
  <c r="F24" i="14"/>
  <c r="G24" i="14"/>
  <c r="H24" i="14"/>
  <c r="I24" i="14"/>
  <c r="K24" i="14"/>
  <c r="L24" i="14"/>
  <c r="M24" i="14"/>
  <c r="N24" i="14"/>
  <c r="O24" i="14"/>
  <c r="P24" i="14"/>
  <c r="Q24" i="14"/>
  <c r="C25" i="14"/>
  <c r="D25" i="14"/>
  <c r="E25" i="14"/>
  <c r="F25" i="14"/>
  <c r="G25" i="14"/>
  <c r="H25" i="14"/>
  <c r="I25" i="14"/>
  <c r="K25" i="14"/>
  <c r="L25" i="14"/>
  <c r="M25" i="14"/>
  <c r="N25" i="14"/>
  <c r="O25" i="14"/>
  <c r="P25" i="14"/>
  <c r="Q25" i="14"/>
  <c r="C26" i="14"/>
  <c r="D26" i="14"/>
  <c r="E26" i="14"/>
  <c r="F26" i="14"/>
  <c r="G26" i="14"/>
  <c r="H26" i="14"/>
  <c r="I26" i="14"/>
  <c r="K26" i="14"/>
  <c r="L26" i="14"/>
  <c r="M26" i="14"/>
  <c r="N26" i="14"/>
  <c r="O26" i="14"/>
  <c r="P26" i="14"/>
  <c r="Q26" i="14"/>
  <c r="C27" i="14"/>
  <c r="D27" i="14"/>
  <c r="E27" i="14"/>
  <c r="F27" i="14"/>
  <c r="G27" i="14"/>
  <c r="H27" i="14"/>
  <c r="I27" i="14"/>
  <c r="K27" i="14"/>
  <c r="L27" i="14"/>
  <c r="M27" i="14"/>
  <c r="N27" i="14"/>
  <c r="O27" i="14"/>
  <c r="P27" i="14"/>
  <c r="Q27" i="14"/>
  <c r="C28" i="14"/>
  <c r="D28" i="14"/>
  <c r="E28" i="14"/>
  <c r="F28" i="14"/>
  <c r="G28" i="14"/>
  <c r="H28" i="14"/>
  <c r="I28" i="14"/>
  <c r="K28" i="14"/>
  <c r="L28" i="14"/>
  <c r="M28" i="14"/>
  <c r="N28" i="14"/>
  <c r="O28" i="14"/>
  <c r="P28" i="14"/>
  <c r="Q28" i="14"/>
  <c r="C29" i="14"/>
  <c r="D29" i="14"/>
  <c r="E29" i="14"/>
  <c r="F29" i="14"/>
  <c r="G29" i="14"/>
  <c r="H29" i="14"/>
  <c r="I29" i="14"/>
  <c r="K29" i="14"/>
  <c r="L29" i="14"/>
  <c r="M29" i="14"/>
  <c r="N29" i="14"/>
  <c r="O29" i="14"/>
  <c r="P29" i="14"/>
  <c r="Q29" i="14"/>
  <c r="C30" i="14"/>
  <c r="D30" i="14"/>
  <c r="E30" i="14"/>
  <c r="F30" i="14"/>
  <c r="G30" i="14"/>
  <c r="H30" i="14"/>
  <c r="I30" i="14"/>
  <c r="K30" i="14"/>
  <c r="L30" i="14"/>
  <c r="M30" i="14"/>
  <c r="N30" i="14"/>
  <c r="O30" i="14"/>
  <c r="P30" i="14"/>
  <c r="Q30" i="14"/>
  <c r="C31" i="14"/>
  <c r="D31" i="14"/>
  <c r="E31" i="14"/>
  <c r="F31" i="14"/>
  <c r="G31" i="14"/>
  <c r="H31" i="14"/>
  <c r="I31" i="14"/>
  <c r="K31" i="14"/>
  <c r="L31" i="14"/>
  <c r="M31" i="14"/>
  <c r="N31" i="14"/>
  <c r="O31" i="14"/>
  <c r="P31" i="14"/>
  <c r="Q31" i="14"/>
  <c r="C32" i="14"/>
  <c r="D32" i="14"/>
  <c r="E32" i="14"/>
  <c r="F32" i="14"/>
  <c r="G32" i="14"/>
  <c r="H32" i="14"/>
  <c r="I32" i="14"/>
  <c r="K32" i="14"/>
  <c r="L32" i="14"/>
  <c r="M32" i="14"/>
  <c r="N32" i="14"/>
  <c r="O32" i="14"/>
  <c r="P32" i="14"/>
  <c r="Q32" i="14"/>
  <c r="C33" i="14"/>
  <c r="D33" i="14"/>
  <c r="E33" i="14"/>
  <c r="F33" i="14"/>
  <c r="G33" i="14"/>
  <c r="H33" i="14"/>
  <c r="I33" i="14"/>
  <c r="K33" i="14"/>
  <c r="L33" i="14"/>
  <c r="M33" i="14"/>
  <c r="N33" i="14"/>
  <c r="O33" i="14"/>
  <c r="P33" i="14"/>
  <c r="Q33" i="14"/>
  <c r="C34" i="14"/>
  <c r="D34" i="14"/>
  <c r="E34" i="14"/>
  <c r="F34" i="14"/>
  <c r="G34" i="14"/>
  <c r="H34" i="14"/>
  <c r="I34" i="14"/>
  <c r="K34" i="14"/>
  <c r="L34" i="14"/>
  <c r="M34" i="14"/>
  <c r="N34" i="14"/>
  <c r="O34" i="14"/>
  <c r="P34" i="14"/>
  <c r="Q34" i="14"/>
  <c r="C35" i="14"/>
  <c r="D35" i="14"/>
  <c r="E35" i="14"/>
  <c r="F35" i="14"/>
  <c r="G35" i="14"/>
  <c r="H35" i="14"/>
  <c r="I35" i="14"/>
  <c r="K35" i="14"/>
  <c r="L35" i="14"/>
  <c r="M35" i="14"/>
  <c r="N35" i="14"/>
  <c r="O35" i="14"/>
  <c r="P35" i="14"/>
  <c r="Q35" i="14"/>
  <c r="C36" i="14"/>
  <c r="D36" i="14"/>
  <c r="E36" i="14"/>
  <c r="F36" i="14"/>
  <c r="G36" i="14"/>
  <c r="H36" i="14"/>
  <c r="I36" i="14"/>
  <c r="K36" i="14"/>
  <c r="L36" i="14"/>
  <c r="M36" i="14"/>
  <c r="N36" i="14"/>
  <c r="O36" i="14"/>
  <c r="P36" i="14"/>
  <c r="Q36" i="14"/>
  <c r="C37" i="14"/>
  <c r="D37" i="14"/>
  <c r="E37" i="14"/>
  <c r="F37" i="14"/>
  <c r="G37" i="14"/>
  <c r="H37" i="14"/>
  <c r="I37" i="14"/>
  <c r="K37" i="14"/>
  <c r="L37" i="14"/>
  <c r="M37" i="14"/>
  <c r="N37" i="14"/>
  <c r="O37" i="14"/>
  <c r="P37" i="14"/>
  <c r="Q37" i="14"/>
  <c r="C38" i="14"/>
  <c r="D38" i="14"/>
  <c r="E38" i="14"/>
  <c r="F38" i="14"/>
  <c r="G38" i="14"/>
  <c r="H38" i="14"/>
  <c r="I38" i="14"/>
  <c r="K38" i="14"/>
  <c r="L38" i="14"/>
  <c r="M38" i="14"/>
  <c r="N38" i="14"/>
  <c r="O38" i="14"/>
  <c r="P38" i="14"/>
  <c r="Q38" i="14"/>
  <c r="C39" i="14"/>
  <c r="D39" i="14"/>
  <c r="E39" i="14"/>
  <c r="F39" i="14"/>
  <c r="G39" i="14"/>
  <c r="H39" i="14"/>
  <c r="I39" i="14"/>
  <c r="K39" i="14"/>
  <c r="L39" i="14"/>
  <c r="M39" i="14"/>
  <c r="N39" i="14"/>
  <c r="O39" i="14"/>
  <c r="P39" i="14"/>
  <c r="Q39" i="14"/>
  <c r="C40" i="14"/>
  <c r="D40" i="14"/>
  <c r="E40" i="14"/>
  <c r="F40" i="14"/>
  <c r="G40" i="14"/>
  <c r="H40" i="14"/>
  <c r="I40" i="14"/>
  <c r="K40" i="14"/>
  <c r="L40" i="14"/>
  <c r="M40" i="14"/>
  <c r="N40" i="14"/>
  <c r="O40" i="14"/>
  <c r="P40" i="14"/>
  <c r="Q40" i="14"/>
  <c r="C41" i="14"/>
  <c r="D41" i="14"/>
  <c r="E41" i="14"/>
  <c r="F41" i="14"/>
  <c r="G41" i="14"/>
  <c r="H41" i="14"/>
  <c r="I41" i="14"/>
  <c r="K41" i="14"/>
  <c r="L41" i="14"/>
  <c r="M41" i="14"/>
  <c r="N41" i="14"/>
  <c r="O41" i="14"/>
  <c r="P41" i="14"/>
  <c r="Q41" i="14"/>
  <c r="C42" i="14"/>
  <c r="D42" i="14"/>
  <c r="E42" i="14"/>
  <c r="F42" i="14"/>
  <c r="G42" i="14"/>
  <c r="H42" i="14"/>
  <c r="I42" i="14"/>
  <c r="K42" i="14"/>
  <c r="L42" i="14"/>
  <c r="M42" i="14"/>
  <c r="N42" i="14"/>
  <c r="O42" i="14"/>
  <c r="P42" i="14"/>
  <c r="Q42" i="14"/>
  <c r="C43" i="14"/>
  <c r="D43" i="14"/>
  <c r="E43" i="14"/>
  <c r="F43" i="14"/>
  <c r="G43" i="14"/>
  <c r="H43" i="14"/>
  <c r="I43" i="14"/>
  <c r="K43" i="14"/>
  <c r="L43" i="14"/>
  <c r="M43" i="14"/>
  <c r="N43" i="14"/>
  <c r="O43" i="14"/>
  <c r="P43" i="14"/>
  <c r="Q43" i="14"/>
  <c r="C44" i="14"/>
  <c r="D44" i="14"/>
  <c r="E44" i="14"/>
  <c r="F44" i="14"/>
  <c r="G44" i="14"/>
  <c r="H44" i="14"/>
  <c r="I44" i="14"/>
  <c r="K44" i="14"/>
  <c r="L44" i="14"/>
  <c r="M44" i="14"/>
  <c r="N44" i="14"/>
  <c r="O44" i="14"/>
  <c r="P44" i="14"/>
  <c r="Q44" i="14"/>
  <c r="C45" i="14"/>
  <c r="D45" i="14"/>
  <c r="E45" i="14"/>
  <c r="F45" i="14"/>
  <c r="G45" i="14"/>
  <c r="H45" i="14"/>
  <c r="I45" i="14"/>
  <c r="K45" i="14"/>
  <c r="L45" i="14"/>
  <c r="M45" i="14"/>
  <c r="N45" i="14"/>
  <c r="O45" i="14"/>
  <c r="P45" i="14"/>
  <c r="Q45" i="14"/>
  <c r="C46" i="14"/>
  <c r="D46" i="14"/>
  <c r="E46" i="14"/>
  <c r="F46" i="14"/>
  <c r="G46" i="14"/>
  <c r="H46" i="14"/>
  <c r="I46" i="14"/>
  <c r="K46" i="14"/>
  <c r="L46" i="14"/>
  <c r="M46" i="14"/>
  <c r="N46" i="14"/>
  <c r="O46" i="14"/>
  <c r="P46" i="14"/>
  <c r="Q46" i="14"/>
  <c r="C47" i="14"/>
  <c r="D47" i="14"/>
  <c r="E47" i="14"/>
  <c r="F47" i="14"/>
  <c r="G47" i="14"/>
  <c r="H47" i="14"/>
  <c r="I47" i="14"/>
  <c r="K47" i="14"/>
  <c r="L47" i="14"/>
  <c r="M47" i="14"/>
  <c r="N47" i="14"/>
  <c r="O47" i="14"/>
  <c r="P47" i="14"/>
  <c r="Q47" i="14"/>
  <c r="C48" i="14"/>
  <c r="D48" i="14"/>
  <c r="E48" i="14"/>
  <c r="F48" i="14"/>
  <c r="G48" i="14"/>
  <c r="H48" i="14"/>
  <c r="I48" i="14"/>
  <c r="K48" i="14"/>
  <c r="L48" i="14"/>
  <c r="M48" i="14"/>
  <c r="N48" i="14"/>
  <c r="O48" i="14"/>
  <c r="P48" i="14"/>
  <c r="Q48" i="14"/>
  <c r="C49" i="14"/>
  <c r="D49" i="14"/>
  <c r="E49" i="14"/>
  <c r="F49" i="14"/>
  <c r="G49" i="14"/>
  <c r="H49" i="14"/>
  <c r="I49" i="14"/>
  <c r="K49" i="14"/>
  <c r="L49" i="14"/>
  <c r="M49" i="14"/>
  <c r="N49" i="14"/>
  <c r="O49" i="14"/>
  <c r="P49" i="14"/>
  <c r="Q49" i="14"/>
  <c r="C50" i="14"/>
  <c r="D50" i="14"/>
  <c r="E50" i="14"/>
  <c r="F50" i="14"/>
  <c r="G50" i="14"/>
  <c r="H50" i="14"/>
  <c r="I50" i="14"/>
  <c r="K50" i="14"/>
  <c r="L50" i="14"/>
  <c r="M50" i="14"/>
  <c r="N50" i="14"/>
  <c r="O50" i="14"/>
  <c r="P50" i="14"/>
  <c r="Q50" i="14"/>
  <c r="C51" i="14"/>
  <c r="D51" i="14"/>
  <c r="E51" i="14"/>
  <c r="F51" i="14"/>
  <c r="G51" i="14"/>
  <c r="H51" i="14"/>
  <c r="I51" i="14"/>
  <c r="K51" i="14"/>
  <c r="L51" i="14"/>
  <c r="M51" i="14"/>
  <c r="N51" i="14"/>
  <c r="O51" i="14"/>
  <c r="P51" i="14"/>
  <c r="Q51" i="14"/>
  <c r="C52" i="14"/>
  <c r="D52" i="14"/>
  <c r="E52" i="14"/>
  <c r="F52" i="14"/>
  <c r="G52" i="14"/>
  <c r="H52" i="14"/>
  <c r="I52" i="14"/>
  <c r="K52" i="14"/>
  <c r="L52" i="14"/>
  <c r="M52" i="14"/>
  <c r="N52" i="14"/>
  <c r="O52" i="14"/>
  <c r="P52" i="14"/>
  <c r="Q52" i="14"/>
  <c r="C53" i="14"/>
  <c r="D53" i="14"/>
  <c r="E53" i="14"/>
  <c r="F53" i="14"/>
  <c r="G53" i="14"/>
  <c r="H53" i="14"/>
  <c r="I53" i="14"/>
  <c r="K53" i="14"/>
  <c r="L53" i="14"/>
  <c r="M53" i="14"/>
  <c r="N53" i="14"/>
  <c r="O53" i="14"/>
  <c r="P53" i="14"/>
  <c r="Q53" i="14"/>
  <c r="C54" i="14"/>
  <c r="D54" i="14"/>
  <c r="E54" i="14"/>
  <c r="F54" i="14"/>
  <c r="G54" i="14"/>
  <c r="H54" i="14"/>
  <c r="I54" i="14"/>
  <c r="K54" i="14"/>
  <c r="L54" i="14"/>
  <c r="M54" i="14"/>
  <c r="N54" i="14"/>
  <c r="O54" i="14"/>
  <c r="P54" i="14"/>
  <c r="Q54" i="14"/>
  <c r="C55" i="14"/>
  <c r="D55" i="14"/>
  <c r="E55" i="14"/>
  <c r="F55" i="14"/>
  <c r="G55" i="14"/>
  <c r="H55" i="14"/>
  <c r="I55" i="14"/>
  <c r="K55" i="14"/>
  <c r="L55" i="14"/>
  <c r="M55" i="14"/>
  <c r="N55" i="14"/>
  <c r="O55" i="14"/>
  <c r="P55" i="14"/>
  <c r="Q55" i="14"/>
  <c r="C56" i="14"/>
  <c r="D56" i="14"/>
  <c r="E56" i="14"/>
  <c r="F56" i="14"/>
  <c r="G56" i="14"/>
  <c r="H56" i="14"/>
  <c r="I56" i="14"/>
  <c r="K56" i="14"/>
  <c r="L56" i="14"/>
  <c r="M56" i="14"/>
  <c r="N56" i="14"/>
  <c r="O56" i="14"/>
  <c r="P56" i="14"/>
  <c r="Q56" i="14"/>
  <c r="C57" i="14"/>
  <c r="D57" i="14"/>
  <c r="E57" i="14"/>
  <c r="F57" i="14"/>
  <c r="G57" i="14"/>
  <c r="H57" i="14"/>
  <c r="I57" i="14"/>
  <c r="K57" i="14"/>
  <c r="L57" i="14"/>
  <c r="M57" i="14"/>
  <c r="N57" i="14"/>
  <c r="O57" i="14"/>
  <c r="P57" i="14"/>
  <c r="Q57" i="14"/>
  <c r="C58" i="14"/>
  <c r="D58" i="14"/>
  <c r="E58" i="14"/>
  <c r="F58" i="14"/>
  <c r="G58" i="14"/>
  <c r="H58" i="14"/>
  <c r="I58" i="14"/>
  <c r="K58" i="14"/>
  <c r="L58" i="14"/>
  <c r="M58" i="14"/>
  <c r="N58" i="14"/>
  <c r="O58" i="14"/>
  <c r="P58" i="14"/>
  <c r="Q58" i="14"/>
  <c r="C59" i="14"/>
  <c r="D59" i="14"/>
  <c r="E59" i="14"/>
  <c r="F59" i="14"/>
  <c r="G59" i="14"/>
  <c r="H59" i="14"/>
  <c r="I59" i="14"/>
  <c r="K59" i="14"/>
  <c r="L59" i="14"/>
  <c r="M59" i="14"/>
  <c r="N59" i="14"/>
  <c r="O59" i="14"/>
  <c r="P59" i="14"/>
  <c r="Q59" i="14"/>
  <c r="C60" i="14"/>
  <c r="D60" i="14"/>
  <c r="E60" i="14"/>
  <c r="F60" i="14"/>
  <c r="G60" i="14"/>
  <c r="H60" i="14"/>
  <c r="I60" i="14"/>
  <c r="K60" i="14"/>
  <c r="L60" i="14"/>
  <c r="M60" i="14"/>
  <c r="N60" i="14"/>
  <c r="O60" i="14"/>
  <c r="P60" i="14"/>
  <c r="Q60" i="14"/>
  <c r="C61" i="14"/>
  <c r="D61" i="14"/>
  <c r="E61" i="14"/>
  <c r="F61" i="14"/>
  <c r="G61" i="14"/>
  <c r="H61" i="14"/>
  <c r="I61" i="14"/>
  <c r="K61" i="14"/>
  <c r="L61" i="14"/>
  <c r="M61" i="14"/>
  <c r="N61" i="14"/>
  <c r="O61" i="14"/>
  <c r="P61" i="14"/>
  <c r="Q61" i="14"/>
  <c r="C62" i="14"/>
  <c r="D62" i="14"/>
  <c r="E62" i="14"/>
  <c r="F62" i="14"/>
  <c r="G62" i="14"/>
  <c r="H62" i="14"/>
  <c r="I62" i="14"/>
  <c r="K62" i="14"/>
  <c r="L62" i="14"/>
  <c r="M62" i="14"/>
  <c r="N62" i="14"/>
  <c r="O62" i="14"/>
  <c r="P62" i="14"/>
  <c r="Q62" i="14"/>
  <c r="C63" i="14"/>
  <c r="D63" i="14"/>
  <c r="E63" i="14"/>
  <c r="F63" i="14"/>
  <c r="G63" i="14"/>
  <c r="H63" i="14"/>
  <c r="I63" i="14"/>
  <c r="K63" i="14"/>
  <c r="L63" i="14"/>
  <c r="M63" i="14"/>
  <c r="N63" i="14"/>
  <c r="O63" i="14"/>
  <c r="P63" i="14"/>
  <c r="Q63" i="14"/>
  <c r="C64" i="14"/>
  <c r="D64" i="14"/>
  <c r="E64" i="14"/>
  <c r="F64" i="14"/>
  <c r="G64" i="14"/>
  <c r="H64" i="14"/>
  <c r="I64" i="14"/>
  <c r="K64" i="14"/>
  <c r="L64" i="14"/>
  <c r="M64" i="14"/>
  <c r="N64" i="14"/>
  <c r="O64" i="14"/>
  <c r="P64" i="14"/>
  <c r="Q64" i="14"/>
  <c r="C65" i="14"/>
  <c r="D65" i="14"/>
  <c r="E65" i="14"/>
  <c r="F65" i="14"/>
  <c r="G65" i="14"/>
  <c r="H65" i="14"/>
  <c r="I65" i="14"/>
  <c r="K65" i="14"/>
  <c r="L65" i="14"/>
  <c r="M65" i="14"/>
  <c r="N65" i="14"/>
  <c r="O65" i="14"/>
  <c r="P65" i="14"/>
  <c r="Q65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3" i="14"/>
  <c r="Q6" i="13"/>
  <c r="G1557" i="6" l="1"/>
  <c r="F1557" i="6"/>
  <c r="E1557" i="6"/>
  <c r="G1556" i="6"/>
  <c r="F1556" i="6"/>
  <c r="E1556" i="6"/>
  <c r="G1555" i="6"/>
  <c r="F1555" i="6"/>
  <c r="E1555" i="6"/>
  <c r="G1554" i="6"/>
  <c r="F1554" i="6"/>
  <c r="E1554" i="6"/>
  <c r="G1553" i="6"/>
  <c r="F1553" i="6"/>
  <c r="E1553" i="6"/>
  <c r="G1552" i="6"/>
  <c r="F1552" i="6"/>
  <c r="E1552" i="6"/>
  <c r="G1551" i="6"/>
  <c r="F1551" i="6"/>
  <c r="E1551" i="6"/>
  <c r="G1550" i="6"/>
  <c r="F1550" i="6"/>
  <c r="E1550" i="6"/>
  <c r="G1549" i="6"/>
  <c r="F1549" i="6"/>
  <c r="E1549" i="6"/>
  <c r="G1548" i="6"/>
  <c r="F1548" i="6"/>
  <c r="E1548" i="6"/>
  <c r="G1547" i="6"/>
  <c r="F1547" i="6"/>
  <c r="E1547" i="6"/>
  <c r="G1546" i="6"/>
  <c r="F1546" i="6"/>
  <c r="E1546" i="6"/>
  <c r="G1545" i="6"/>
  <c r="F1545" i="6"/>
  <c r="E1545" i="6"/>
  <c r="G1544" i="6"/>
  <c r="F1544" i="6"/>
  <c r="E1544" i="6"/>
  <c r="G1543" i="6"/>
  <c r="F1543" i="6"/>
  <c r="E1543" i="6"/>
  <c r="G1542" i="6"/>
  <c r="F1542" i="6"/>
  <c r="E1542" i="6"/>
  <c r="G1541" i="6"/>
  <c r="F1541" i="6"/>
  <c r="E1541" i="6"/>
  <c r="G1540" i="6"/>
  <c r="F1540" i="6"/>
  <c r="E1540" i="6"/>
  <c r="G1539" i="6"/>
  <c r="F1539" i="6"/>
  <c r="E1539" i="6"/>
  <c r="G1538" i="6"/>
  <c r="F1538" i="6"/>
  <c r="E1538" i="6"/>
  <c r="G1537" i="6"/>
  <c r="F1537" i="6"/>
  <c r="E1537" i="6"/>
  <c r="G1536" i="6"/>
  <c r="F1536" i="6"/>
  <c r="E1536" i="6"/>
  <c r="G1535" i="6"/>
  <c r="F1535" i="6"/>
  <c r="E1535" i="6"/>
  <c r="X30" i="7" l="1"/>
  <c r="W30" i="7"/>
  <c r="U30" i="7"/>
  <c r="G86" i="2" l="1"/>
  <c r="G88" i="2"/>
  <c r="G89" i="2"/>
  <c r="G90" i="2"/>
  <c r="G91" i="2"/>
  <c r="G92" i="2"/>
  <c r="G93" i="2"/>
  <c r="G94" i="2"/>
  <c r="G95" i="2"/>
  <c r="G96" i="2"/>
  <c r="G97" i="2"/>
  <c r="G98" i="2"/>
  <c r="G99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D86" i="2"/>
  <c r="D88" i="2"/>
  <c r="D89" i="2"/>
  <c r="D90" i="2"/>
  <c r="D91" i="2"/>
  <c r="D92" i="2"/>
  <c r="D93" i="2"/>
  <c r="D94" i="2"/>
  <c r="D95" i="2"/>
  <c r="D96" i="2"/>
  <c r="D97" i="2"/>
  <c r="D98" i="2"/>
  <c r="D99" i="2"/>
  <c r="E86" i="2"/>
  <c r="E88" i="2"/>
  <c r="E89" i="2"/>
  <c r="E90" i="2"/>
  <c r="E91" i="2"/>
  <c r="E92" i="2"/>
  <c r="E93" i="2"/>
  <c r="E94" i="2"/>
  <c r="E95" i="2"/>
  <c r="E96" i="2"/>
  <c r="E97" i="2"/>
  <c r="E98" i="2"/>
  <c r="E99" i="2"/>
  <c r="W28" i="11"/>
  <c r="V28" i="11"/>
  <c r="U28" i="11"/>
  <c r="X24" i="11"/>
  <c r="W24" i="11"/>
  <c r="V24" i="11"/>
  <c r="U24" i="11"/>
  <c r="X22" i="11"/>
  <c r="W22" i="11"/>
  <c r="V22" i="11"/>
  <c r="U22" i="11"/>
  <c r="X20" i="11"/>
  <c r="X21" i="11" s="1"/>
  <c r="W20" i="11"/>
  <c r="W21" i="11" s="1"/>
  <c r="V20" i="11"/>
  <c r="V21" i="11" s="1"/>
  <c r="U20" i="11"/>
  <c r="U21" i="11" s="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9" i="11"/>
  <c r="W9" i="11"/>
  <c r="V9" i="11"/>
  <c r="U9" i="11"/>
  <c r="H3" i="11"/>
  <c r="G3" i="11"/>
  <c r="F3" i="11"/>
  <c r="E3" i="11"/>
  <c r="D3" i="11"/>
  <c r="D17" i="11" s="1"/>
  <c r="C3" i="11"/>
  <c r="W28" i="7"/>
  <c r="V28" i="7"/>
  <c r="X28" i="7" s="1"/>
  <c r="U28" i="7"/>
  <c r="C23" i="11" l="1"/>
  <c r="C17" i="11"/>
  <c r="D11" i="11"/>
  <c r="D22" i="11"/>
  <c r="C14" i="11"/>
  <c r="D13" i="11"/>
  <c r="E16" i="11"/>
  <c r="E13" i="11"/>
  <c r="E11" i="11"/>
  <c r="E8" i="11"/>
  <c r="E29" i="11"/>
  <c r="C21" i="11"/>
  <c r="E15" i="11"/>
  <c r="D20" i="11"/>
  <c r="D21" i="11"/>
  <c r="C29" i="11"/>
  <c r="C15" i="11"/>
  <c r="C13" i="11"/>
  <c r="C11" i="11"/>
  <c r="C16" i="11"/>
  <c r="C8" i="11"/>
  <c r="D16" i="11"/>
  <c r="D8" i="11"/>
  <c r="D14" i="11"/>
  <c r="D12" i="11"/>
  <c r="D9" i="11"/>
  <c r="D24" i="11"/>
  <c r="D23" i="11"/>
  <c r="C19" i="11"/>
  <c r="C18" i="11"/>
  <c r="X28" i="11"/>
  <c r="C9" i="11"/>
  <c r="D15" i="11"/>
  <c r="D18" i="11"/>
  <c r="E14" i="11"/>
  <c r="C12" i="11"/>
  <c r="D19" i="11"/>
  <c r="C20" i="11"/>
  <c r="C22" i="11"/>
  <c r="C24" i="11"/>
  <c r="D29" i="11"/>
  <c r="E17" i="11"/>
  <c r="E18" i="11"/>
  <c r="E19" i="11"/>
  <c r="E20" i="11"/>
  <c r="E21" i="11"/>
  <c r="E22" i="11"/>
  <c r="E23" i="11"/>
  <c r="E24" i="11"/>
  <c r="E9" i="11"/>
  <c r="E12" i="11"/>
  <c r="D2" i="3" l="1"/>
  <c r="G2" i="11" s="1"/>
  <c r="C2" i="3"/>
  <c r="F2" i="11" s="1"/>
  <c r="U24" i="7" l="1"/>
  <c r="V24" i="7"/>
  <c r="W24" i="7"/>
  <c r="X24" i="7"/>
  <c r="X20" i="7"/>
  <c r="W20" i="7"/>
  <c r="V20" i="7"/>
  <c r="U20" i="7"/>
  <c r="X21" i="7"/>
  <c r="X15" i="7"/>
  <c r="W15" i="7"/>
  <c r="V15" i="7"/>
  <c r="U15" i="7"/>
  <c r="X22" i="7"/>
  <c r="W22" i="7"/>
  <c r="V22" i="7"/>
  <c r="U22" i="7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385" i="8"/>
  <c r="W21" i="7"/>
  <c r="V21" i="7"/>
  <c r="U21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4" i="7"/>
  <c r="W14" i="7"/>
  <c r="V14" i="7"/>
  <c r="U14" i="7"/>
  <c r="X9" i="7" l="1"/>
  <c r="W9" i="7"/>
  <c r="V9" i="7"/>
  <c r="U9" i="7"/>
  <c r="F4" i="3"/>
  <c r="H3" i="7" l="1"/>
  <c r="D5" i="2"/>
  <c r="D4" i="11" s="1"/>
  <c r="E5" i="2"/>
  <c r="E4" i="11" s="1"/>
  <c r="D6" i="2"/>
  <c r="E6" i="2"/>
  <c r="C5" i="2"/>
  <c r="C4" i="11" s="1"/>
  <c r="C6" i="2"/>
  <c r="C26" i="11" l="1"/>
  <c r="C25" i="11"/>
  <c r="C28" i="11"/>
  <c r="C27" i="11"/>
  <c r="E28" i="11"/>
  <c r="E27" i="11"/>
  <c r="E26" i="11"/>
  <c r="E25" i="11"/>
  <c r="C5" i="7"/>
  <c r="C5" i="11"/>
  <c r="E5" i="7"/>
  <c r="E5" i="11"/>
  <c r="D5" i="7"/>
  <c r="D5" i="11"/>
  <c r="D25" i="11"/>
  <c r="D27" i="11"/>
  <c r="D26" i="11"/>
  <c r="D28" i="1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3" i="6"/>
  <c r="E3" i="3" l="1"/>
  <c r="D3" i="7" l="1"/>
  <c r="E3" i="7"/>
  <c r="F3" i="7"/>
  <c r="F30" i="7" s="1"/>
  <c r="G3" i="7"/>
  <c r="G30" i="7" s="1"/>
  <c r="C3" i="7"/>
  <c r="E4" i="7"/>
  <c r="D4" i="7"/>
  <c r="C4" i="7"/>
  <c r="D3" i="3"/>
  <c r="C3" i="3"/>
  <c r="E2" i="3"/>
  <c r="H2" i="11" s="1"/>
  <c r="E29" i="7" l="1"/>
  <c r="E30" i="7"/>
  <c r="C28" i="7"/>
  <c r="C31" i="7"/>
  <c r="E28" i="7"/>
  <c r="E31" i="7"/>
  <c r="D28" i="7"/>
  <c r="D31" i="7"/>
  <c r="I30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D28" i="3"/>
  <c r="W28" i="3" s="1"/>
  <c r="X28" i="3" s="1"/>
  <c r="C5" i="3"/>
  <c r="F6" i="2" s="1"/>
  <c r="C4" i="3"/>
  <c r="D16" i="3" s="1"/>
  <c r="W16" i="3" s="1"/>
  <c r="X16" i="3" s="1"/>
  <c r="Y16" i="3" s="1"/>
  <c r="H2" i="7"/>
  <c r="E5" i="3"/>
  <c r="E4" i="3"/>
  <c r="D20" i="3" s="1"/>
  <c r="W20" i="3" s="1"/>
  <c r="G2" i="7"/>
  <c r="D4" i="3"/>
  <c r="G5" i="2" s="1"/>
  <c r="G4" i="11" s="1"/>
  <c r="G28" i="11" s="1"/>
  <c r="D5" i="3"/>
  <c r="G6" i="2" s="1"/>
  <c r="C20" i="3"/>
  <c r="C17" i="3"/>
  <c r="Z17" i="3" s="1"/>
  <c r="F2" i="7"/>
  <c r="C16" i="3"/>
  <c r="Z16" i="3" s="1"/>
  <c r="E11" i="7"/>
  <c r="E14" i="7"/>
  <c r="E18" i="7"/>
  <c r="E23" i="7"/>
  <c r="E17" i="7"/>
  <c r="E22" i="7"/>
  <c r="E15" i="7"/>
  <c r="E19" i="7"/>
  <c r="E24" i="7"/>
  <c r="E9" i="7"/>
  <c r="E12" i="7"/>
  <c r="E16" i="7"/>
  <c r="E20" i="7"/>
  <c r="E13" i="7"/>
  <c r="C9" i="7"/>
  <c r="C12" i="7"/>
  <c r="C16" i="7"/>
  <c r="C20" i="7"/>
  <c r="C19" i="7"/>
  <c r="C13" i="7"/>
  <c r="C17" i="7"/>
  <c r="C22" i="7"/>
  <c r="C11" i="7"/>
  <c r="C14" i="7"/>
  <c r="C18" i="7"/>
  <c r="C23" i="7"/>
  <c r="C15" i="7"/>
  <c r="C24" i="7"/>
  <c r="D15" i="7"/>
  <c r="D19" i="7"/>
  <c r="D24" i="7"/>
  <c r="D23" i="7"/>
  <c r="D9" i="7"/>
  <c r="D12" i="7"/>
  <c r="D16" i="7"/>
  <c r="D20" i="7"/>
  <c r="D13" i="7"/>
  <c r="D17" i="7"/>
  <c r="D21" i="7"/>
  <c r="D22" i="7"/>
  <c r="D11" i="7"/>
  <c r="D14" i="7"/>
  <c r="D18" i="7"/>
  <c r="E8" i="7"/>
  <c r="C8" i="7"/>
  <c r="D8" i="7"/>
  <c r="E21" i="7"/>
  <c r="C9" i="3"/>
  <c r="Z9" i="3" s="1"/>
  <c r="C14" i="3"/>
  <c r="Z14" i="3" s="1"/>
  <c r="C11" i="3"/>
  <c r="Z11" i="3" s="1"/>
  <c r="C8" i="3"/>
  <c r="Z8" i="3" s="1"/>
  <c r="C10" i="3"/>
  <c r="C13" i="3"/>
  <c r="Z13" i="3" s="1"/>
  <c r="C15" i="3"/>
  <c r="Z15" i="3" s="1"/>
  <c r="C12" i="3"/>
  <c r="Z12" i="3" s="1"/>
  <c r="D14" i="3" l="1"/>
  <c r="W14" i="3" s="1"/>
  <c r="X14" i="3" s="1"/>
  <c r="Y14" i="3" s="1"/>
  <c r="J30" i="7"/>
  <c r="N26" i="2" s="1"/>
  <c r="F5" i="7"/>
  <c r="F5" i="11"/>
  <c r="G5" i="7"/>
  <c r="G5" i="11"/>
  <c r="F2" i="3"/>
  <c r="Z10" i="3"/>
  <c r="Z30" i="3" s="1"/>
  <c r="D25" i="3"/>
  <c r="W25" i="3" s="1"/>
  <c r="X25" i="3" s="1"/>
  <c r="D23" i="3"/>
  <c r="W23" i="3" s="1"/>
  <c r="X23" i="3" s="1"/>
  <c r="D17" i="3"/>
  <c r="W17" i="3" s="1"/>
  <c r="X17" i="3" s="1"/>
  <c r="Y17" i="3" s="1"/>
  <c r="D27" i="3"/>
  <c r="W27" i="3" s="1"/>
  <c r="X27" i="3" s="1"/>
  <c r="X20" i="3"/>
  <c r="D26" i="3"/>
  <c r="W26" i="3" s="1"/>
  <c r="X26" i="3" s="1"/>
  <c r="D22" i="3"/>
  <c r="W22" i="3" s="1"/>
  <c r="X22" i="3" s="1"/>
  <c r="H6" i="2"/>
  <c r="F32" i="3"/>
  <c r="D10" i="3"/>
  <c r="W10" i="3" s="1"/>
  <c r="X10" i="3" s="1"/>
  <c r="Y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H5" i="2"/>
  <c r="D21" i="3"/>
  <c r="W21" i="3" s="1"/>
  <c r="X21" i="3" s="1"/>
  <c r="D9" i="3"/>
  <c r="W9" i="3" s="1"/>
  <c r="X9" i="3" s="1"/>
  <c r="Y9" i="3" s="1"/>
  <c r="F5" i="2"/>
  <c r="C21" i="7"/>
  <c r="D11" i="3"/>
  <c r="W11" i="3" s="1"/>
  <c r="X11" i="3" s="1"/>
  <c r="Y11" i="3" s="1"/>
  <c r="D13" i="3"/>
  <c r="W13" i="3" s="1"/>
  <c r="X13" i="3" s="1"/>
  <c r="Y13" i="3" s="1"/>
  <c r="D15" i="3"/>
  <c r="W15" i="3" s="1"/>
  <c r="X15" i="3" s="1"/>
  <c r="Y15" i="3" s="1"/>
  <c r="D12" i="3"/>
  <c r="W12" i="3" s="1"/>
  <c r="X12" i="3" s="1"/>
  <c r="Y12" i="3" s="1"/>
  <c r="G4" i="7"/>
  <c r="D8" i="3"/>
  <c r="W8" i="3" s="1"/>
  <c r="X8" i="3" s="1"/>
  <c r="Y8" i="3" s="1"/>
  <c r="G28" i="7" l="1"/>
  <c r="G31" i="7"/>
  <c r="H4" i="7"/>
  <c r="H4" i="11"/>
  <c r="F4" i="7"/>
  <c r="F4" i="11"/>
  <c r="F28" i="11" s="1"/>
  <c r="I28" i="11" s="1"/>
  <c r="H8" i="7"/>
  <c r="H8" i="11"/>
  <c r="H5" i="7"/>
  <c r="H5" i="11"/>
  <c r="F29" i="7"/>
  <c r="F29" i="11"/>
  <c r="Z31" i="3"/>
  <c r="X32" i="3"/>
  <c r="Y32" i="3"/>
  <c r="W32" i="3"/>
  <c r="W30" i="3"/>
  <c r="F25" i="11" s="1"/>
  <c r="W31" i="3"/>
  <c r="G25" i="11" s="1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N31" i="3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N32" i="3"/>
  <c r="Q32" i="3"/>
  <c r="O32" i="3"/>
  <c r="F28" i="7" l="1"/>
  <c r="I28" i="7" s="1"/>
  <c r="J28" i="7" s="1"/>
  <c r="C99" i="2" s="1"/>
  <c r="N11" i="2" s="1"/>
  <c r="F31" i="7"/>
  <c r="I31" i="7" s="1"/>
  <c r="J31" i="7" s="1"/>
  <c r="H27" i="7"/>
  <c r="H27" i="11"/>
  <c r="H10" i="7"/>
  <c r="H23" i="7" s="1"/>
  <c r="H10" i="11"/>
  <c r="H23" i="11" s="1"/>
  <c r="F24" i="7"/>
  <c r="F24" i="11"/>
  <c r="G15" i="7"/>
  <c r="G15" i="11"/>
  <c r="F17" i="7"/>
  <c r="F17" i="11"/>
  <c r="F21" i="7"/>
  <c r="F21" i="11"/>
  <c r="H17" i="7"/>
  <c r="H17" i="11"/>
  <c r="H21" i="7"/>
  <c r="H21" i="11"/>
  <c r="H9" i="7"/>
  <c r="H9" i="11"/>
  <c r="H13" i="7"/>
  <c r="H13" i="11"/>
  <c r="G22" i="7"/>
  <c r="G22" i="11"/>
  <c r="G9" i="7"/>
  <c r="G9" i="11"/>
  <c r="G10" i="7"/>
  <c r="G10" i="11"/>
  <c r="G13" i="7"/>
  <c r="G13" i="11"/>
  <c r="F8" i="7"/>
  <c r="F8" i="11"/>
  <c r="G16" i="7"/>
  <c r="G16" i="11"/>
  <c r="G19" i="7"/>
  <c r="G19" i="11"/>
  <c r="G20" i="7"/>
  <c r="G20" i="11"/>
  <c r="G23" i="7"/>
  <c r="G23" i="11"/>
  <c r="H25" i="7"/>
  <c r="H25" i="11"/>
  <c r="I25" i="11" s="1"/>
  <c r="G29" i="7"/>
  <c r="I29" i="7" s="1"/>
  <c r="J29" i="7" s="1"/>
  <c r="D100" i="2" s="1"/>
  <c r="G29" i="11"/>
  <c r="I29" i="11" s="1"/>
  <c r="H14" i="7"/>
  <c r="H14" i="11"/>
  <c r="H22" i="7"/>
  <c r="H22" i="11"/>
  <c r="F11" i="7"/>
  <c r="F11" i="11"/>
  <c r="F14" i="7"/>
  <c r="F14" i="11"/>
  <c r="H19" i="7"/>
  <c r="H19" i="11"/>
  <c r="H11" i="7"/>
  <c r="H11" i="11"/>
  <c r="H15" i="7"/>
  <c r="H15" i="11"/>
  <c r="F22" i="7"/>
  <c r="I22" i="7" s="1"/>
  <c r="J22" i="7" s="1"/>
  <c r="C93" i="2" s="1"/>
  <c r="F22" i="11"/>
  <c r="F9" i="7"/>
  <c r="F9" i="11"/>
  <c r="F10" i="7"/>
  <c r="F10" i="11"/>
  <c r="F13" i="7"/>
  <c r="I13" i="7" s="1"/>
  <c r="J13" i="7" s="1"/>
  <c r="M13" i="7" s="1"/>
  <c r="J84" i="2" s="1"/>
  <c r="F13" i="11"/>
  <c r="G8" i="7"/>
  <c r="I8" i="7" s="1"/>
  <c r="J8" i="7" s="1"/>
  <c r="G8" i="11"/>
  <c r="F16" i="7"/>
  <c r="F16" i="11"/>
  <c r="F19" i="7"/>
  <c r="F19" i="11"/>
  <c r="F20" i="7"/>
  <c r="F20" i="11"/>
  <c r="F23" i="7"/>
  <c r="F23" i="11"/>
  <c r="H18" i="7"/>
  <c r="H18" i="11"/>
  <c r="F12" i="7"/>
  <c r="F12" i="11"/>
  <c r="F18" i="7"/>
  <c r="F18" i="11"/>
  <c r="H16" i="7"/>
  <c r="H16" i="11"/>
  <c r="H20" i="7"/>
  <c r="H20" i="11"/>
  <c r="H24" i="7"/>
  <c r="H24" i="11"/>
  <c r="H12" i="7"/>
  <c r="H12" i="11"/>
  <c r="G24" i="7"/>
  <c r="G24" i="11"/>
  <c r="G11" i="7"/>
  <c r="G11" i="11"/>
  <c r="G12" i="7"/>
  <c r="G12" i="11"/>
  <c r="F15" i="7"/>
  <c r="F15" i="11"/>
  <c r="G14" i="7"/>
  <c r="G14" i="11"/>
  <c r="G17" i="7"/>
  <c r="G17" i="11"/>
  <c r="G18" i="7"/>
  <c r="G18" i="11"/>
  <c r="G21" i="7"/>
  <c r="I21" i="7" s="1"/>
  <c r="J21" i="7" s="1"/>
  <c r="C92" i="2" s="1"/>
  <c r="N15" i="2" s="1"/>
  <c r="G21" i="11"/>
  <c r="H26" i="7"/>
  <c r="H26" i="11"/>
  <c r="J28" i="11"/>
  <c r="X30" i="3"/>
  <c r="F26" i="11" s="1"/>
  <c r="F25" i="7"/>
  <c r="X31" i="3"/>
  <c r="G26" i="11" s="1"/>
  <c r="G25" i="7"/>
  <c r="Q15" i="11" l="1"/>
  <c r="R15" i="11"/>
  <c r="Q15" i="7"/>
  <c r="R15" i="7"/>
  <c r="I17" i="7"/>
  <c r="J17" i="7" s="1"/>
  <c r="C88" i="2" s="1"/>
  <c r="H17" i="2" s="1"/>
  <c r="I14" i="7"/>
  <c r="J14" i="7" s="1"/>
  <c r="C85" i="2" s="1"/>
  <c r="N13" i="2" s="1"/>
  <c r="I23" i="7"/>
  <c r="J23" i="7" s="1"/>
  <c r="M23" i="7" s="1"/>
  <c r="J94" i="2" s="1"/>
  <c r="P10" i="7"/>
  <c r="R10" i="7" s="1"/>
  <c r="J8" i="11"/>
  <c r="M8" i="7"/>
  <c r="J79" i="2" s="1"/>
  <c r="M31" i="7"/>
  <c r="Q27" i="2" s="1"/>
  <c r="N27" i="2"/>
  <c r="E100" i="2"/>
  <c r="I9" i="7"/>
  <c r="J9" i="7" s="1"/>
  <c r="I20" i="7"/>
  <c r="J20" i="7" s="1"/>
  <c r="I16" i="7"/>
  <c r="J16" i="7" s="1"/>
  <c r="I19" i="7"/>
  <c r="J19" i="7" s="1"/>
  <c r="J19" i="11" s="1"/>
  <c r="M19" i="11" s="1"/>
  <c r="K90" i="2" s="1"/>
  <c r="I15" i="7"/>
  <c r="J15" i="7" s="1"/>
  <c r="I18" i="7"/>
  <c r="J18" i="7" s="1"/>
  <c r="I12" i="7"/>
  <c r="J12" i="7" s="1"/>
  <c r="E83" i="2" s="1"/>
  <c r="H25" i="2"/>
  <c r="H21" i="2"/>
  <c r="I11" i="7"/>
  <c r="J11" i="7" s="1"/>
  <c r="I14" i="11"/>
  <c r="I8" i="11"/>
  <c r="I22" i="11"/>
  <c r="I24" i="7"/>
  <c r="J24" i="7" s="1"/>
  <c r="O10" i="7"/>
  <c r="Q10" i="7" s="1"/>
  <c r="C79" i="2"/>
  <c r="H9" i="2" s="1"/>
  <c r="J13" i="11"/>
  <c r="C84" i="2"/>
  <c r="N12" i="2" s="1"/>
  <c r="I15" i="11"/>
  <c r="I20" i="11"/>
  <c r="I9" i="11"/>
  <c r="J29" i="11"/>
  <c r="C100" i="2"/>
  <c r="H10" i="2" s="1"/>
  <c r="I26" i="11"/>
  <c r="I18" i="11"/>
  <c r="I24" i="11"/>
  <c r="I16" i="11"/>
  <c r="I12" i="11"/>
  <c r="I13" i="11"/>
  <c r="I21" i="11"/>
  <c r="I17" i="11"/>
  <c r="I23" i="11"/>
  <c r="I19" i="11"/>
  <c r="P10" i="11"/>
  <c r="R10" i="11" s="1"/>
  <c r="O10" i="11"/>
  <c r="Q10" i="11" s="1"/>
  <c r="I11" i="11"/>
  <c r="J21" i="11"/>
  <c r="J22" i="11"/>
  <c r="E79" i="2"/>
  <c r="D79" i="2"/>
  <c r="E84" i="2"/>
  <c r="D84" i="2"/>
  <c r="Y31" i="3"/>
  <c r="G26" i="7"/>
  <c r="I25" i="7"/>
  <c r="J25" i="7" s="1"/>
  <c r="C96" i="2" s="1"/>
  <c r="N21" i="2" s="1"/>
  <c r="Y30" i="3"/>
  <c r="F26" i="7"/>
  <c r="M17" i="7" l="1"/>
  <c r="J88" i="2" s="1"/>
  <c r="J14" i="11"/>
  <c r="M14" i="11" s="1"/>
  <c r="K85" i="2" s="1"/>
  <c r="J17" i="11"/>
  <c r="M17" i="11" s="1"/>
  <c r="K88" i="2" s="1"/>
  <c r="N15" i="7"/>
  <c r="H15" i="2" s="1"/>
  <c r="D85" i="2"/>
  <c r="E85" i="2"/>
  <c r="M14" i="7"/>
  <c r="S10" i="7"/>
  <c r="C94" i="2"/>
  <c r="N24" i="2" s="1"/>
  <c r="J23" i="11"/>
  <c r="M23" i="11" s="1"/>
  <c r="K94" i="2" s="1"/>
  <c r="L94" i="2" s="1"/>
  <c r="Q24" i="2" s="1"/>
  <c r="M8" i="11"/>
  <c r="K79" i="2" s="1"/>
  <c r="L79" i="2" s="1"/>
  <c r="K9" i="2" s="1"/>
  <c r="G79" i="2"/>
  <c r="I79" i="2" s="1"/>
  <c r="H13" i="2"/>
  <c r="G84" i="2"/>
  <c r="M13" i="11"/>
  <c r="K84" i="2" s="1"/>
  <c r="L84" i="2" s="1"/>
  <c r="Q12" i="2" s="1"/>
  <c r="C86" i="2"/>
  <c r="H14" i="2" s="1"/>
  <c r="M15" i="7"/>
  <c r="C89" i="2"/>
  <c r="H18" i="2" s="1"/>
  <c r="M18" i="7"/>
  <c r="J89" i="2" s="1"/>
  <c r="C91" i="2"/>
  <c r="N14" i="2" s="1"/>
  <c r="M20" i="7"/>
  <c r="J91" i="2" s="1"/>
  <c r="E80" i="2"/>
  <c r="J9" i="11"/>
  <c r="M9" i="7"/>
  <c r="J80" i="2" s="1"/>
  <c r="J12" i="11"/>
  <c r="M12" i="11" s="1"/>
  <c r="K83" i="2" s="1"/>
  <c r="M12" i="7"/>
  <c r="J83" i="2" s="1"/>
  <c r="C90" i="2"/>
  <c r="H27" i="2" s="1"/>
  <c r="M19" i="7"/>
  <c r="C95" i="2"/>
  <c r="N20" i="2" s="1"/>
  <c r="M24" i="7"/>
  <c r="J95" i="2" s="1"/>
  <c r="D82" i="2"/>
  <c r="M11" i="7"/>
  <c r="J82" i="2" s="1"/>
  <c r="C87" i="2"/>
  <c r="H26" i="2" s="1"/>
  <c r="M16" i="7"/>
  <c r="J20" i="11"/>
  <c r="M20" i="11" s="1"/>
  <c r="K91" i="2" s="1"/>
  <c r="J18" i="11"/>
  <c r="M18" i="11" s="1"/>
  <c r="K89" i="2" s="1"/>
  <c r="S8" i="7"/>
  <c r="X10" i="7" s="1"/>
  <c r="I10" i="7" s="1"/>
  <c r="D80" i="2"/>
  <c r="C80" i="2"/>
  <c r="N9" i="2" s="1"/>
  <c r="J16" i="11"/>
  <c r="E87" i="2"/>
  <c r="N10" i="7"/>
  <c r="R11" i="2" s="1"/>
  <c r="E82" i="2"/>
  <c r="D87" i="2"/>
  <c r="F84" i="2"/>
  <c r="H84" i="2" s="1"/>
  <c r="C83" i="2"/>
  <c r="H12" i="2" s="1"/>
  <c r="D83" i="2"/>
  <c r="J15" i="11"/>
  <c r="M15" i="11" s="1"/>
  <c r="J24" i="11"/>
  <c r="M24" i="11" s="1"/>
  <c r="K95" i="2" s="1"/>
  <c r="C82" i="2"/>
  <c r="H11" i="2" s="1"/>
  <c r="J11" i="11"/>
  <c r="M11" i="11" s="1"/>
  <c r="K82" i="2" s="1"/>
  <c r="F79" i="2"/>
  <c r="H79" i="2" s="1"/>
  <c r="S10" i="11"/>
  <c r="G27" i="7"/>
  <c r="G27" i="11"/>
  <c r="N10" i="11"/>
  <c r="S8" i="11"/>
  <c r="N15" i="11"/>
  <c r="F27" i="7"/>
  <c r="F27" i="11"/>
  <c r="F100" i="2"/>
  <c r="H100" i="2" s="1"/>
  <c r="G100" i="2"/>
  <c r="I100" i="2" s="1"/>
  <c r="J25" i="11"/>
  <c r="I26" i="7"/>
  <c r="J26" i="7" s="1"/>
  <c r="C97" i="2" s="1"/>
  <c r="N22" i="2" s="1"/>
  <c r="J90" i="2" l="1"/>
  <c r="L90" i="2" s="1"/>
  <c r="J85" i="2"/>
  <c r="L85" i="2" s="1"/>
  <c r="J87" i="2"/>
  <c r="L87" i="2" s="1"/>
  <c r="J86" i="2"/>
  <c r="L86" i="2" s="1"/>
  <c r="K14" i="2" s="1"/>
  <c r="I84" i="2"/>
  <c r="F85" i="2"/>
  <c r="H85" i="2" s="1"/>
  <c r="G85" i="2"/>
  <c r="I85" i="2" s="1"/>
  <c r="L88" i="2"/>
  <c r="K17" i="2" s="1"/>
  <c r="H22" i="2"/>
  <c r="N19" i="2"/>
  <c r="Q19" i="2"/>
  <c r="K22" i="2"/>
  <c r="H19" i="2"/>
  <c r="M9" i="11"/>
  <c r="K80" i="2" s="1"/>
  <c r="L80" i="2" s="1"/>
  <c r="Q9" i="2" s="1"/>
  <c r="F83" i="2"/>
  <c r="H83" i="2" s="1"/>
  <c r="G83" i="2"/>
  <c r="I83" i="2" s="1"/>
  <c r="L83" i="2"/>
  <c r="K12" i="2" s="1"/>
  <c r="N17" i="2"/>
  <c r="H20" i="2"/>
  <c r="G80" i="2"/>
  <c r="I80" i="2" s="1"/>
  <c r="F80" i="2"/>
  <c r="H80" i="2" s="1"/>
  <c r="N16" i="2"/>
  <c r="H16" i="2"/>
  <c r="N18" i="2"/>
  <c r="G87" i="2"/>
  <c r="M16" i="11"/>
  <c r="L95" i="2"/>
  <c r="Q20" i="2" s="1"/>
  <c r="L89" i="2"/>
  <c r="L91" i="2"/>
  <c r="L82" i="2"/>
  <c r="K11" i="2" s="1"/>
  <c r="V10" i="7"/>
  <c r="D10" i="7" s="1"/>
  <c r="U10" i="7"/>
  <c r="C10" i="7" s="1"/>
  <c r="W10" i="7"/>
  <c r="E10" i="7" s="1"/>
  <c r="F87" i="2"/>
  <c r="H87" i="2" s="1"/>
  <c r="I27" i="11"/>
  <c r="I27" i="7"/>
  <c r="J27" i="7" s="1"/>
  <c r="C98" i="2" s="1"/>
  <c r="N23" i="2" s="1"/>
  <c r="F82" i="2"/>
  <c r="H82" i="2" s="1"/>
  <c r="G82" i="2"/>
  <c r="I82" i="2" s="1"/>
  <c r="U10" i="11"/>
  <c r="C10" i="11" s="1"/>
  <c r="X10" i="11"/>
  <c r="I10" i="11" s="1"/>
  <c r="W10" i="11"/>
  <c r="E10" i="11" s="1"/>
  <c r="V10" i="11"/>
  <c r="D10" i="11" s="1"/>
  <c r="J26" i="11"/>
  <c r="K16" i="2" l="1"/>
  <c r="Q16" i="2"/>
  <c r="K26" i="2"/>
  <c r="Q13" i="2"/>
  <c r="K13" i="2"/>
  <c r="Q18" i="2"/>
  <c r="K19" i="2"/>
  <c r="K27" i="2"/>
  <c r="I87" i="2"/>
  <c r="K20" i="2"/>
  <c r="Q14" i="2"/>
  <c r="K18" i="2"/>
  <c r="Q17" i="2"/>
  <c r="J10" i="7"/>
  <c r="M10" i="7" s="1"/>
  <c r="J81" i="2" s="1"/>
  <c r="J27" i="11"/>
  <c r="D81" i="2" l="1"/>
  <c r="C81" i="2"/>
  <c r="N10" i="2" s="1"/>
  <c r="E81" i="2"/>
  <c r="J10" i="11"/>
  <c r="M10" i="11" s="1"/>
  <c r="K81" i="2" s="1"/>
  <c r="L81" i="2" s="1"/>
  <c r="Q10" i="2" s="1"/>
  <c r="G81" i="2" l="1"/>
  <c r="F81" i="2"/>
  <c r="H81" i="2" s="1"/>
  <c r="I81" i="2" l="1"/>
</calcChain>
</file>

<file path=xl/sharedStrings.xml><?xml version="1.0" encoding="utf-8"?>
<sst xmlns="http://schemas.openxmlformats.org/spreadsheetml/2006/main" count="4245" uniqueCount="1000">
  <si>
    <t>과목</t>
  </si>
  <si>
    <t>본인점수</t>
    <phoneticPr fontId="2" type="noConversion"/>
  </si>
  <si>
    <t>본인백분위</t>
    <phoneticPr fontId="2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</si>
  <si>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</si>
  <si>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</si>
  <si>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</si>
  <si>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</si>
  <si>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</si>
  <si>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</si>
  <si>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</si>
  <si>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</si>
  <si>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</si>
  <si>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</si>
  <si>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</si>
  <si>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</si>
  <si>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</si>
  <si>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</si>
  <si>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4" type="noConversion"/>
  </si>
  <si>
    <t>백분위</t>
    <phoneticPr fontId="4" type="noConversion"/>
  </si>
  <si>
    <r>
      <rPr>
        <sz val="11"/>
        <color theme="1"/>
        <rFont val="맑은 고딕"/>
        <family val="2"/>
      </rPr>
      <t>영어제외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</si>
  <si>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</si>
  <si>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r>
      <rPr>
        <b/>
        <sz val="11"/>
        <color theme="1"/>
        <rFont val="나눔"/>
        <family val="1"/>
        <charset val="129"/>
      </rPr>
      <t>환산점수</t>
    </r>
    <phoneticPr fontId="4" type="noConversion"/>
  </si>
  <si>
    <r>
      <rPr>
        <b/>
        <sz val="11"/>
        <color theme="1"/>
        <rFont val="나눔"/>
        <family val="1"/>
        <charset val="129"/>
      </rPr>
      <t>수학</t>
    </r>
    <phoneticPr fontId="4" type="noConversion"/>
  </si>
  <si>
    <r>
      <rPr>
        <b/>
        <sz val="11"/>
        <color theme="1"/>
        <rFont val="나눔"/>
        <family val="1"/>
        <charset val="129"/>
      </rPr>
      <t>영어</t>
    </r>
    <phoneticPr fontId="4" type="noConversion"/>
  </si>
  <si>
    <r>
      <rPr>
        <b/>
        <sz val="11"/>
        <color theme="1"/>
        <rFont val="나눔"/>
        <family val="1"/>
        <charset val="129"/>
      </rPr>
      <t>합계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</si>
  <si>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</si>
  <si>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국어제외</t>
    </r>
    <phoneticPr fontId="4" type="noConversion"/>
  </si>
  <si>
    <r>
      <rPr>
        <b/>
        <sz val="11"/>
        <color theme="1"/>
        <rFont val="나눔"/>
        <family val="1"/>
        <charset val="129"/>
      </rPr>
      <t>과목명</t>
    </r>
    <phoneticPr fontId="4" type="noConversion"/>
  </si>
  <si>
    <r>
      <rPr>
        <b/>
        <sz val="11"/>
        <color theme="1"/>
        <rFont val="나눔"/>
        <family val="1"/>
        <charset val="129"/>
      </rPr>
      <t>백분위</t>
    </r>
    <phoneticPr fontId="4" type="noConversion"/>
  </si>
  <si>
    <r>
      <rPr>
        <sz val="11"/>
        <color theme="1"/>
        <rFont val="맑은 고딕"/>
        <family val="2"/>
      </rPr>
      <t>이대건강</t>
    </r>
    <phoneticPr fontId="4" type="noConversion"/>
  </si>
  <si>
    <r>
      <rPr>
        <b/>
        <sz val="11"/>
        <color theme="1"/>
        <rFont val="나눔"/>
        <family val="1"/>
        <charset val="129"/>
      </rPr>
      <t>과목명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</si>
  <si>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</si>
  <si>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</si>
  <si>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4" type="noConversion"/>
  </si>
  <si>
    <r>
      <rPr>
        <sz val="11"/>
        <color theme="1"/>
        <rFont val="맑은 고딕"/>
        <family val="2"/>
      </rPr>
      <t>변표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</si>
  <si>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</si>
  <si>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t>가중치</t>
    <phoneticPr fontId="4" type="noConversion"/>
  </si>
  <si>
    <t>국어B</t>
  </si>
  <si>
    <t>국어B</t>
    <phoneticPr fontId="4" type="noConversion"/>
  </si>
  <si>
    <t>수학A</t>
  </si>
  <si>
    <t>수학A</t>
    <phoneticPr fontId="4" type="noConversion"/>
  </si>
  <si>
    <t>영어</t>
  </si>
  <si>
    <t>영어</t>
    <phoneticPr fontId="4" type="noConversion"/>
  </si>
  <si>
    <t>한국사</t>
  </si>
  <si>
    <t>생윤</t>
  </si>
  <si>
    <t>생윤</t>
    <phoneticPr fontId="4" type="noConversion"/>
  </si>
  <si>
    <t>윤사</t>
  </si>
  <si>
    <t>윤사</t>
    <phoneticPr fontId="4" type="noConversion"/>
  </si>
  <si>
    <t>한국사</t>
    <phoneticPr fontId="4" type="noConversion"/>
  </si>
  <si>
    <t>한지</t>
  </si>
  <si>
    <t>한지</t>
    <phoneticPr fontId="4" type="noConversion"/>
  </si>
  <si>
    <t>세지</t>
  </si>
  <si>
    <t>세지</t>
    <phoneticPr fontId="4" type="noConversion"/>
  </si>
  <si>
    <t>세계사</t>
  </si>
  <si>
    <t>세계사</t>
    <phoneticPr fontId="4" type="noConversion"/>
  </si>
  <si>
    <t>법정</t>
  </si>
  <si>
    <t>법정</t>
    <phoneticPr fontId="4" type="noConversion"/>
  </si>
  <si>
    <t>경제</t>
  </si>
  <si>
    <t>경제</t>
    <phoneticPr fontId="2" type="noConversion"/>
  </si>
  <si>
    <t>사문</t>
  </si>
  <si>
    <t>사문</t>
    <phoneticPr fontId="2" type="noConversion"/>
  </si>
  <si>
    <t>사회탐구</t>
    <phoneticPr fontId="4" type="noConversion"/>
  </si>
  <si>
    <t>독일어</t>
  </si>
  <si>
    <t>독일어</t>
    <phoneticPr fontId="2" type="noConversion"/>
  </si>
  <si>
    <t>프랑스</t>
  </si>
  <si>
    <t>프랑스</t>
    <phoneticPr fontId="2" type="noConversion"/>
  </si>
  <si>
    <t>스페인</t>
  </si>
  <si>
    <t>스페인</t>
    <phoneticPr fontId="2" type="noConversion"/>
  </si>
  <si>
    <t>중국어</t>
  </si>
  <si>
    <t>중국어</t>
    <phoneticPr fontId="2" type="noConversion"/>
  </si>
  <si>
    <t>일본어</t>
  </si>
  <si>
    <t>일본어</t>
    <phoneticPr fontId="2" type="noConversion"/>
  </si>
  <si>
    <t>러시아</t>
  </si>
  <si>
    <t>러시아</t>
    <phoneticPr fontId="2" type="noConversion"/>
  </si>
  <si>
    <t>아랍어</t>
  </si>
  <si>
    <t>아랍어</t>
    <phoneticPr fontId="2" type="noConversion"/>
  </si>
  <si>
    <t>베트남</t>
  </si>
  <si>
    <t>베트남</t>
    <phoneticPr fontId="2" type="noConversion"/>
  </si>
  <si>
    <t>한문</t>
  </si>
  <si>
    <t>한문</t>
    <phoneticPr fontId="2" type="noConversion"/>
  </si>
  <si>
    <t>미선택</t>
    <phoneticPr fontId="2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</si>
  <si>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phoneticPr fontId="2" type="noConversion"/>
  </si>
  <si>
    <t>사회탐구1</t>
    <phoneticPr fontId="2" type="noConversion"/>
  </si>
  <si>
    <r>
      <rPr>
        <sz val="11"/>
        <color theme="1"/>
        <rFont val="돋움"/>
        <family val="3"/>
        <charset val="129"/>
      </rPr>
      <t>사회탐구</t>
    </r>
    <r>
      <rPr>
        <sz val="11"/>
        <color theme="1"/>
        <rFont val="Segoe UI"/>
        <family val="2"/>
      </rPr>
      <t>2</t>
    </r>
    <phoneticPr fontId="2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</si>
  <si>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</si>
  <si>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</si>
  <si>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</si>
  <si>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</si>
  <si>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</si>
  <si>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</si>
  <si>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</si>
  <si>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</si>
  <si>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</si>
  <si>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</si>
  <si>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물리</t>
  </si>
  <si>
    <t>물리I</t>
  </si>
  <si>
    <t>생명 과학</t>
  </si>
  <si>
    <t>생명 과학I</t>
  </si>
  <si>
    <t>지구 과학</t>
  </si>
  <si>
    <t>지구 과학I</t>
  </si>
  <si>
    <t>화학</t>
  </si>
  <si>
    <t>화학I</t>
  </si>
  <si>
    <t>경희인문</t>
  </si>
  <si>
    <t>경희상경</t>
  </si>
  <si>
    <t>외대</t>
  </si>
  <si>
    <t>시립대일반</t>
  </si>
  <si>
    <t>시립대자전</t>
  </si>
  <si>
    <t>생윤 68</t>
  </si>
  <si>
    <t>생윤 66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</si>
  <si>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</si>
  <si>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</si>
  <si>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</si>
  <si>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</si>
  <si>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</si>
  <si>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</si>
  <si>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</si>
  <si>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</si>
  <si>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</si>
  <si>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</si>
  <si>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</si>
  <si>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</si>
  <si>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</si>
  <si>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</si>
  <si>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</si>
  <si>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</si>
  <si>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</si>
  <si>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</si>
  <si>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</si>
  <si>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</si>
  <si>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</si>
  <si>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</si>
  <si>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</si>
  <si>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</si>
  <si>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</si>
  <si>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</si>
  <si>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</si>
  <si>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</si>
  <si>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</si>
  <si>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</si>
  <si>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</si>
  <si>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</si>
  <si>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</si>
  <si>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</si>
  <si>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</si>
  <si>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</si>
  <si>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</si>
  <si>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</si>
  <si>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</si>
  <si>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</si>
  <si>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</si>
  <si>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</si>
  <si>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</si>
  <si>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</si>
  <si>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</si>
  <si>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</si>
  <si>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</si>
  <si>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</si>
  <si>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</si>
  <si>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</si>
  <si>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</si>
  <si>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</si>
  <si>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</si>
  <si>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</si>
  <si>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</si>
  <si>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</si>
  <si>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</si>
  <si>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</si>
  <si>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</si>
  <si>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</si>
  <si>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</si>
  <si>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</si>
  <si>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</si>
  <si>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</si>
  <si>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</si>
  <si>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</si>
  <si>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</si>
  <si>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</si>
  <si>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</si>
  <si>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</si>
  <si>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</si>
  <si>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</si>
  <si>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</si>
  <si>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</si>
  <si>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</si>
  <si>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</si>
  <si>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</si>
  <si>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</si>
  <si>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</si>
  <si>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</si>
  <si>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한국사 67</t>
  </si>
  <si>
    <t>한국사 66</t>
  </si>
  <si>
    <t>한국사 65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</si>
  <si>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</si>
  <si>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</si>
  <si>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</si>
  <si>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</si>
  <si>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</si>
  <si>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</si>
  <si>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</si>
  <si>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</si>
  <si>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</si>
  <si>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</si>
  <si>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</si>
  <si>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</si>
  <si>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</si>
  <si>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</si>
  <si>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</si>
  <si>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</si>
  <si>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</si>
  <si>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</si>
  <si>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</si>
  <si>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</si>
  <si>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</si>
  <si>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</si>
  <si>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</si>
  <si>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</si>
  <si>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</si>
  <si>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</si>
  <si>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</si>
  <si>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</si>
  <si>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</si>
  <si>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</si>
  <si>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</si>
  <si>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</si>
  <si>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</si>
  <si>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</si>
  <si>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</si>
  <si>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</si>
  <si>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</si>
  <si>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</si>
  <si>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</si>
  <si>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</si>
  <si>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</si>
  <si>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</si>
  <si>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</si>
  <si>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</si>
  <si>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</si>
  <si>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</si>
  <si>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</si>
  <si>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</si>
  <si>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</si>
  <si>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</si>
  <si>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</si>
  <si>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</si>
  <si>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</si>
  <si>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</si>
  <si>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</si>
  <si>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</si>
  <si>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</si>
  <si>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</si>
  <si>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</si>
  <si>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</si>
  <si>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</si>
  <si>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</si>
  <si>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</si>
  <si>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</si>
  <si>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</si>
  <si>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</si>
  <si>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</si>
  <si>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</si>
  <si>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</si>
  <si>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</si>
  <si>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</si>
  <si>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세지 68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</si>
  <si>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</si>
  <si>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</si>
  <si>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</si>
  <si>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</si>
  <si>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</si>
  <si>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</si>
  <si>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</si>
  <si>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</si>
  <si>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</si>
  <si>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</si>
  <si>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</si>
  <si>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</si>
  <si>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</si>
  <si>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</si>
  <si>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</si>
  <si>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</si>
  <si>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</si>
  <si>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</si>
  <si>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</si>
  <si>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</si>
  <si>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</si>
  <si>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</si>
  <si>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</si>
  <si>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</si>
  <si>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</si>
  <si>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</si>
  <si>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</si>
  <si>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</si>
  <si>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</si>
  <si>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</si>
  <si>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</si>
  <si>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</si>
  <si>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</si>
  <si>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</si>
  <si>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</si>
  <si>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</si>
  <si>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</si>
  <si>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</si>
  <si>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동아 66</t>
  </si>
  <si>
    <t>동아 65</t>
  </si>
  <si>
    <t>동아 64</t>
  </si>
  <si>
    <t>동아 63</t>
  </si>
  <si>
    <t>동아 62</t>
  </si>
  <si>
    <t>동아 61</t>
  </si>
  <si>
    <t>동아 60</t>
  </si>
  <si>
    <t>동아 59</t>
  </si>
  <si>
    <t>동아 58</t>
  </si>
  <si>
    <t>동아 57</t>
  </si>
  <si>
    <t>동아 56</t>
  </si>
  <si>
    <t>동아 55</t>
  </si>
  <si>
    <t>동아 54</t>
  </si>
  <si>
    <t>동아 53</t>
  </si>
  <si>
    <t>동아 52</t>
  </si>
  <si>
    <t>동아 51</t>
  </si>
  <si>
    <t>동아 50</t>
  </si>
  <si>
    <t>동아 49</t>
  </si>
  <si>
    <t>동아 48</t>
  </si>
  <si>
    <t>동아 47</t>
  </si>
  <si>
    <t>동아 46</t>
  </si>
  <si>
    <t>동아 45</t>
  </si>
  <si>
    <t>동아 44</t>
  </si>
  <si>
    <t>동아 43</t>
  </si>
  <si>
    <t>동아 42</t>
  </si>
  <si>
    <t>동아 41</t>
  </si>
  <si>
    <t>동아 40</t>
  </si>
  <si>
    <t>동아 39</t>
  </si>
  <si>
    <t>동아 38</t>
  </si>
  <si>
    <t>동아 37</t>
  </si>
  <si>
    <t>동아 36</t>
  </si>
  <si>
    <t>동아 35</t>
  </si>
  <si>
    <t>동아 34</t>
  </si>
  <si>
    <t>동아 33</t>
  </si>
  <si>
    <t>동아 32</t>
  </si>
  <si>
    <t>동아 31</t>
  </si>
  <si>
    <t>동아 30</t>
  </si>
  <si>
    <t>동아 29</t>
  </si>
  <si>
    <t>세계사 67</t>
  </si>
  <si>
    <t>세계사 66</t>
  </si>
  <si>
    <t>세계사 65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</si>
  <si>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</si>
  <si>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</si>
  <si>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</si>
  <si>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</si>
  <si>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</si>
  <si>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</si>
  <si>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</si>
  <si>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</si>
  <si>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</si>
  <si>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</si>
  <si>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</si>
  <si>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</si>
  <si>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</si>
  <si>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</si>
  <si>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</si>
  <si>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</si>
  <si>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</si>
  <si>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</si>
  <si>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</si>
  <si>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</si>
  <si>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</si>
  <si>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</si>
  <si>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</si>
  <si>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</si>
  <si>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</si>
  <si>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</si>
  <si>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</si>
  <si>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</si>
  <si>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</si>
  <si>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</si>
  <si>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</si>
  <si>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</si>
  <si>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</si>
  <si>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</si>
  <si>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</si>
  <si>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</si>
  <si>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</si>
  <si>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</si>
  <si>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</si>
  <si>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</si>
  <si>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</si>
  <si>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</si>
  <si>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</si>
  <si>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</si>
  <si>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</si>
  <si>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</si>
  <si>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</si>
  <si>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</si>
  <si>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</si>
  <si>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</si>
  <si>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</si>
  <si>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</si>
  <si>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</si>
  <si>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</si>
  <si>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</si>
  <si>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</si>
  <si>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</si>
  <si>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</si>
  <si>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</si>
  <si>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</si>
  <si>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</si>
  <si>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</si>
  <si>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</si>
  <si>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</si>
  <si>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</si>
  <si>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</si>
  <si>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</si>
  <si>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</si>
  <si>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</si>
  <si>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</si>
  <si>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</si>
  <si>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</si>
  <si>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</si>
  <si>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</si>
  <si>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경제 64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</si>
  <si>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</si>
  <si>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</si>
  <si>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</si>
  <si>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</si>
  <si>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</si>
  <si>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</si>
  <si>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</si>
  <si>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</si>
  <si>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</si>
  <si>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</si>
  <si>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</si>
  <si>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</si>
  <si>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</si>
  <si>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</si>
  <si>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</si>
  <si>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</si>
  <si>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</si>
  <si>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</si>
  <si>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</si>
  <si>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</si>
  <si>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</si>
  <si>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</si>
  <si>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</si>
  <si>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</si>
  <si>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</si>
  <si>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</si>
  <si>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</si>
  <si>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</si>
  <si>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</si>
  <si>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</si>
  <si>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</si>
  <si>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</si>
  <si>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</si>
  <si>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</si>
  <si>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</si>
  <si>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</si>
  <si>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</si>
  <si>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</si>
  <si>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</si>
  <si>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</si>
  <si>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</si>
  <si>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</si>
  <si>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</si>
  <si>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</si>
  <si>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</si>
  <si>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</si>
  <si>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</si>
  <si>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</si>
  <si>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</si>
  <si>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</si>
  <si>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</si>
  <si>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</si>
  <si>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</si>
  <si>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</si>
  <si>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</si>
  <si>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</si>
  <si>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</si>
  <si>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</si>
  <si>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</si>
  <si>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</si>
  <si>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</si>
  <si>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</si>
  <si>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</si>
  <si>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</si>
  <si>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</si>
  <si>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</si>
  <si>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</si>
  <si>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</si>
  <si>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</si>
  <si>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</si>
  <si>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</si>
  <si>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</si>
  <si>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</si>
  <si>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</si>
  <si>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</si>
  <si>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</si>
  <si>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</si>
  <si>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</si>
  <si>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</si>
  <si>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71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</si>
  <si>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</si>
  <si>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</si>
  <si>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</si>
  <si>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</si>
  <si>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</si>
  <si>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</si>
  <si>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</si>
  <si>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</si>
  <si>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</si>
  <si>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</si>
  <si>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</si>
  <si>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</si>
  <si>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</si>
  <si>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</si>
  <si>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</si>
  <si>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</si>
  <si>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</si>
  <si>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</si>
  <si>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</si>
  <si>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</si>
  <si>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</si>
  <si>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</si>
  <si>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</si>
  <si>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</si>
  <si>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</si>
  <si>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</si>
  <si>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</si>
  <si>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</si>
  <si>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</si>
  <si>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</si>
  <si>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</si>
  <si>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</si>
  <si>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</si>
  <si>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</si>
  <si>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</si>
  <si>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독일어 68</t>
  </si>
  <si>
    <t>독일어 67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</si>
  <si>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</si>
  <si>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</si>
  <si>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</si>
  <si>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</si>
  <si>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</si>
  <si>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</si>
  <si>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</si>
  <si>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</si>
  <si>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</si>
  <si>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</si>
  <si>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</si>
  <si>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</si>
  <si>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</si>
  <si>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</si>
  <si>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</si>
  <si>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</si>
  <si>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</si>
  <si>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</si>
  <si>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</si>
  <si>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</si>
  <si>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</si>
  <si>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</si>
  <si>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</si>
  <si>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</si>
  <si>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</si>
  <si>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</si>
  <si>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</si>
  <si>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</si>
  <si>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</si>
  <si>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</si>
  <si>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</si>
  <si>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</si>
  <si>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</si>
  <si>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</si>
  <si>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</si>
  <si>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</si>
  <si>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</si>
  <si>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</si>
  <si>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</si>
  <si>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</si>
  <si>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</si>
  <si>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</si>
  <si>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</si>
  <si>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</si>
  <si>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</si>
  <si>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</si>
  <si>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</si>
  <si>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</si>
  <si>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</si>
  <si>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</si>
  <si>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</si>
  <si>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</si>
  <si>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</si>
  <si>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</si>
  <si>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</si>
  <si>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</si>
  <si>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</si>
  <si>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</si>
  <si>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</si>
  <si>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</si>
  <si>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</si>
  <si>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</si>
  <si>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</si>
  <si>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</si>
  <si>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</si>
  <si>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</si>
  <si>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</si>
  <si>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</si>
  <si>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</si>
  <si>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</si>
  <si>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</si>
  <si>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68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</si>
  <si>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</si>
  <si>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</si>
  <si>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</si>
  <si>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</si>
  <si>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</si>
  <si>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</si>
  <si>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</si>
  <si>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</si>
  <si>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</si>
  <si>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</si>
  <si>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</si>
  <si>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</si>
  <si>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</si>
  <si>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</si>
  <si>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</si>
  <si>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</si>
  <si>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</si>
  <si>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</si>
  <si>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</si>
  <si>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</si>
  <si>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</si>
  <si>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</si>
  <si>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</si>
  <si>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</si>
  <si>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</si>
  <si>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</si>
  <si>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</si>
  <si>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</si>
  <si>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</si>
  <si>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</si>
  <si>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</si>
  <si>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</si>
  <si>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</si>
  <si>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</si>
  <si>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31</t>
  </si>
  <si>
    <t>스페인 29</t>
  </si>
  <si>
    <t>아랍어 100</t>
  </si>
  <si>
    <t>아랍어 98</t>
  </si>
  <si>
    <t>아랍어 97</t>
  </si>
  <si>
    <t>아랍어 95</t>
  </si>
  <si>
    <t>아랍어 94</t>
  </si>
  <si>
    <t>아랍어 92</t>
  </si>
  <si>
    <t>아랍어 91</t>
  </si>
  <si>
    <t>아랍어 89</t>
  </si>
  <si>
    <t>아랍어 88</t>
  </si>
  <si>
    <t>아랍어 86</t>
  </si>
  <si>
    <t>아랍어 85</t>
  </si>
  <si>
    <t>아랍어 83</t>
  </si>
  <si>
    <t>아랍어 82</t>
  </si>
  <si>
    <t>아랍어 80</t>
  </si>
  <si>
    <t>아랍어 79</t>
  </si>
  <si>
    <t>아랍어 77</t>
  </si>
  <si>
    <t>아랍어 76</t>
  </si>
  <si>
    <t>아랍어 74</t>
  </si>
  <si>
    <t>아랍어 73</t>
  </si>
  <si>
    <t>아랍어 71</t>
  </si>
  <si>
    <t>아랍어 70</t>
  </si>
  <si>
    <t>아랍어 68</t>
  </si>
  <si>
    <t>아랍어 67</t>
  </si>
  <si>
    <t>아랍어 65</t>
  </si>
  <si>
    <t>아랍어 64</t>
  </si>
  <si>
    <t>아랍어 62</t>
  </si>
  <si>
    <t>아랍어 61</t>
  </si>
  <si>
    <t>아랍어 59</t>
  </si>
  <si>
    <t>아랍어 58</t>
  </si>
  <si>
    <t>아랍어 56</t>
  </si>
  <si>
    <t>아랍어 55</t>
  </si>
  <si>
    <t>아랍어 53</t>
  </si>
  <si>
    <t>아랍어 52</t>
  </si>
  <si>
    <t>아랍어 50</t>
  </si>
  <si>
    <t>아랍어 49</t>
  </si>
  <si>
    <t>아랍어 47</t>
  </si>
  <si>
    <t>아랍어 46</t>
  </si>
  <si>
    <t>아랍어 44</t>
  </si>
  <si>
    <t>아랍어 43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</si>
  <si>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</si>
  <si>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</si>
  <si>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</si>
  <si>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</si>
  <si>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</si>
  <si>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</si>
  <si>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</si>
  <si>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아랍어 31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</si>
  <si>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</si>
  <si>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</si>
  <si>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</si>
  <si>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</si>
  <si>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</si>
  <si>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</si>
  <si>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</si>
  <si>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</si>
  <si>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</si>
  <si>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</si>
  <si>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</si>
  <si>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</si>
  <si>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</si>
  <si>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</si>
  <si>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</si>
  <si>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</si>
  <si>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</si>
  <si>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</si>
  <si>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</si>
  <si>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</si>
  <si>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</si>
  <si>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</si>
  <si>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</si>
  <si>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</si>
  <si>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</si>
  <si>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</si>
  <si>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</si>
  <si>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</si>
  <si>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</si>
  <si>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</si>
  <si>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</si>
  <si>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</si>
  <si>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</si>
  <si>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</si>
  <si>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</si>
  <si>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</si>
  <si>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</si>
  <si>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</si>
  <si>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</si>
  <si>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</si>
  <si>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</si>
  <si>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</si>
  <si>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</si>
  <si>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</si>
  <si>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</si>
  <si>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</si>
  <si>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</si>
  <si>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</si>
  <si>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</si>
  <si>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</si>
  <si>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</si>
  <si>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</si>
  <si>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</si>
  <si>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</si>
  <si>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</si>
  <si>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</si>
  <si>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</si>
  <si>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</si>
  <si>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</si>
  <si>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</si>
  <si>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</si>
  <si>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</si>
  <si>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</si>
  <si>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</si>
  <si>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</si>
  <si>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</si>
  <si>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</si>
  <si>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</si>
  <si>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</si>
  <si>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</si>
  <si>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</si>
  <si>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</si>
  <si>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</si>
  <si>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</si>
  <si>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</si>
  <si>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</si>
  <si>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</si>
  <si>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</si>
  <si>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</si>
  <si>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</si>
  <si>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</si>
  <si>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</si>
  <si>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</si>
  <si>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</si>
  <si>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</si>
  <si>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</si>
  <si>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</si>
  <si>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</si>
  <si>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</si>
  <si>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</si>
  <si>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</si>
  <si>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</si>
  <si>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</si>
  <si>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</si>
  <si>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</si>
  <si>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</si>
  <si>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</si>
  <si>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</si>
  <si>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</si>
  <si>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</si>
  <si>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</si>
  <si>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</si>
  <si>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</si>
  <si>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</si>
  <si>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</si>
  <si>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</si>
  <si>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</si>
  <si>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</si>
  <si>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</si>
  <si>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</si>
  <si>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</si>
  <si>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</si>
  <si>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</si>
  <si>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</si>
  <si>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</si>
  <si>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</si>
  <si>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</si>
  <si>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</si>
  <si>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</si>
  <si>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</si>
  <si>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</si>
  <si>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</si>
  <si>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</si>
  <si>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</si>
  <si>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</si>
  <si>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</si>
  <si>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</si>
  <si>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</si>
  <si>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</si>
  <si>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</si>
  <si>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</si>
  <si>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</si>
  <si>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</si>
  <si>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</si>
  <si>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</si>
  <si>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</si>
  <si>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</si>
  <si>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</si>
  <si>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</si>
  <si>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</si>
  <si>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</si>
  <si>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</si>
  <si>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</si>
  <si>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</si>
  <si>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</si>
  <si>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</si>
  <si>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</si>
  <si>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</si>
  <si>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</si>
  <si>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</si>
  <si>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</si>
  <si>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</si>
  <si>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</si>
  <si>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</si>
  <si>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</si>
  <si>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</si>
  <si>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등급</t>
    <phoneticPr fontId="4" type="noConversion"/>
  </si>
  <si>
    <t>등급</t>
    <phoneticPr fontId="4" type="noConversion"/>
  </si>
  <si>
    <t>등급</t>
    <phoneticPr fontId="2" type="noConversion"/>
  </si>
  <si>
    <t>생윤 0</t>
    <phoneticPr fontId="4" type="noConversion"/>
  </si>
  <si>
    <t>윤사 0</t>
    <phoneticPr fontId="4" type="noConversion"/>
  </si>
  <si>
    <t>한국사 0</t>
    <phoneticPr fontId="4" type="noConversion"/>
  </si>
  <si>
    <t>한지 0</t>
    <phoneticPr fontId="4" type="noConversion"/>
  </si>
  <si>
    <t>세지 0</t>
    <phoneticPr fontId="4" type="noConversion"/>
  </si>
  <si>
    <t>세계사 0</t>
    <phoneticPr fontId="4" type="noConversion"/>
  </si>
  <si>
    <t>법정 0</t>
    <phoneticPr fontId="4" type="noConversion"/>
  </si>
  <si>
    <t>경제 0</t>
    <phoneticPr fontId="2" type="noConversion"/>
  </si>
  <si>
    <t>사문 0</t>
    <phoneticPr fontId="2" type="noConversion"/>
  </si>
  <si>
    <t>미선택 0</t>
    <phoneticPr fontId="2" type="noConversion"/>
  </si>
  <si>
    <t>독일어 0</t>
    <phoneticPr fontId="2" type="noConversion"/>
  </si>
  <si>
    <t>프랑스 0</t>
    <phoneticPr fontId="2" type="noConversion"/>
  </si>
  <si>
    <t>스페인 0</t>
    <phoneticPr fontId="2" type="noConversion"/>
  </si>
  <si>
    <t>중국어 0</t>
    <phoneticPr fontId="2" type="noConversion"/>
  </si>
  <si>
    <t>일본어 0</t>
    <phoneticPr fontId="2" type="noConversion"/>
  </si>
  <si>
    <t>러시아 0</t>
    <phoneticPr fontId="2" type="noConversion"/>
  </si>
  <si>
    <t>아랍어 0</t>
    <phoneticPr fontId="2" type="noConversion"/>
  </si>
  <si>
    <t>베트남 0</t>
    <phoneticPr fontId="2" type="noConversion"/>
  </si>
  <si>
    <t>한문 0</t>
    <phoneticPr fontId="2" type="noConversion"/>
  </si>
  <si>
    <t>사탐1</t>
    <phoneticPr fontId="4" type="noConversion"/>
  </si>
  <si>
    <t>사탐2</t>
    <phoneticPr fontId="4" type="noConversion"/>
  </si>
  <si>
    <t>제2</t>
    <phoneticPr fontId="4" type="noConversion"/>
  </si>
  <si>
    <t>사탐</t>
    <phoneticPr fontId="4" type="noConversion"/>
  </si>
  <si>
    <t>사탐1</t>
    <phoneticPr fontId="2" type="noConversion"/>
  </si>
  <si>
    <t>사탐2</t>
    <phoneticPr fontId="2" type="noConversion"/>
  </si>
  <si>
    <t>제2</t>
    <phoneticPr fontId="2" type="noConversion"/>
  </si>
  <si>
    <t>비한국사</t>
    <phoneticPr fontId="2" type="noConversion"/>
  </si>
  <si>
    <t>비제2외국어</t>
    <phoneticPr fontId="2" type="noConversion"/>
  </si>
  <si>
    <t>탐구합산</t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</si>
  <si>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</si>
  <si>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</si>
  <si>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</si>
  <si>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</si>
  <si>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큰값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</si>
  <si>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</si>
  <si>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</si>
  <si>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</si>
  <si>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숙명인문</t>
    <phoneticPr fontId="2" type="noConversion"/>
  </si>
  <si>
    <t>숙명경상</t>
    <phoneticPr fontId="2" type="noConversion"/>
  </si>
  <si>
    <t>숙명통계</t>
    <phoneticPr fontId="2" type="noConversion"/>
  </si>
  <si>
    <t>고대가교국어</t>
  </si>
  <si>
    <t>고대가교수학</t>
  </si>
  <si>
    <t>고대가교탐구</t>
  </si>
  <si>
    <t>고대가교</t>
    <phoneticPr fontId="4" type="noConversion"/>
  </si>
  <si>
    <t>국어A변</t>
    <phoneticPr fontId="2" type="noConversion"/>
  </si>
  <si>
    <t>국어B</t>
    <phoneticPr fontId="2" type="noConversion"/>
  </si>
  <si>
    <t>수학A</t>
    <phoneticPr fontId="2" type="noConversion"/>
  </si>
  <si>
    <t>수학B변</t>
    <phoneticPr fontId="2" type="noConversion"/>
  </si>
  <si>
    <t>서울대간호</t>
    <phoneticPr fontId="2" type="noConversion"/>
  </si>
  <si>
    <t>서울대교차</t>
    <phoneticPr fontId="4" type="noConversion"/>
  </si>
  <si>
    <t>숙명통계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</si>
  <si>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</si>
  <si>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</si>
  <si>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</si>
  <si>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숙명통계</t>
    <phoneticPr fontId="4" type="noConversion"/>
  </si>
  <si>
    <t>고대가교</t>
    <phoneticPr fontId="4" type="noConversion"/>
  </si>
  <si>
    <t>서울대교차</t>
    <phoneticPr fontId="4" type="noConversion"/>
  </si>
  <si>
    <r>
      <rPr>
        <sz val="11"/>
        <color theme="1"/>
        <rFont val="돋움"/>
        <family val="3"/>
        <charset val="129"/>
      </rPr>
      <t>서울대교차</t>
    </r>
    <phoneticPr fontId="4" type="noConversion"/>
  </si>
  <si>
    <t>경희사회</t>
    <phoneticPr fontId="4" type="noConversion"/>
  </si>
  <si>
    <t>건국대</t>
    <phoneticPr fontId="4" type="noConversion"/>
  </si>
  <si>
    <t>숙명경상</t>
    <phoneticPr fontId="4" type="noConversion"/>
  </si>
  <si>
    <t>숙명인문</t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</si>
  <si>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</si>
  <si>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시립대일반</t>
    </r>
    <phoneticPr fontId="4" type="noConversion"/>
  </si>
  <si>
    <r>
      <rPr>
        <sz val="11"/>
        <color theme="1"/>
        <rFont val="돋움"/>
        <family val="3"/>
        <charset val="129"/>
      </rPr>
      <t>고대가교</t>
    </r>
    <phoneticPr fontId="4" type="noConversion"/>
  </si>
  <si>
    <r>
      <rPr>
        <sz val="11"/>
        <color theme="1"/>
        <rFont val="돋움"/>
        <family val="3"/>
        <charset val="129"/>
      </rPr>
      <t>숙명통계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</si>
  <si>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</si>
  <si>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</si>
  <si>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</si>
  <si>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중앙대</t>
    </r>
    <phoneticPr fontId="4" type="noConversion"/>
  </si>
  <si>
    <r>
      <rPr>
        <sz val="11"/>
        <color theme="1"/>
        <rFont val="돋움"/>
        <family val="3"/>
        <charset val="129"/>
      </rPr>
      <t>이대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건강</t>
    </r>
    <r>
      <rPr>
        <sz val="11"/>
        <color theme="1"/>
        <rFont val="Segoe UI"/>
        <family val="2"/>
      </rPr>
      <t>)</t>
    </r>
    <phoneticPr fontId="4" type="noConversion"/>
  </si>
  <si>
    <r>
      <rPr>
        <sz val="11"/>
        <color theme="1"/>
        <rFont val="나눔"/>
        <family val="1"/>
        <charset val="129"/>
      </rPr>
      <t>다군</t>
    </r>
    <phoneticPr fontId="4" type="noConversion"/>
  </si>
  <si>
    <r>
      <rPr>
        <sz val="11"/>
        <color theme="1"/>
        <rFont val="나눔"/>
        <family val="1"/>
        <charset val="129"/>
      </rPr>
      <t>가군</t>
    </r>
    <phoneticPr fontId="4" type="noConversion"/>
  </si>
  <si>
    <r>
      <rPr>
        <sz val="11"/>
        <color theme="1"/>
        <rFont val="나눔"/>
        <family val="1"/>
        <charset val="129"/>
      </rPr>
      <t>나군</t>
    </r>
    <phoneticPr fontId="4" type="noConversion"/>
  </si>
  <si>
    <r>
      <rPr>
        <sz val="11"/>
        <color theme="1"/>
        <rFont val="돋움"/>
        <family val="3"/>
        <charset val="129"/>
      </rPr>
      <t>건국대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다</t>
    </r>
    <r>
      <rPr>
        <sz val="11"/>
        <color theme="1"/>
        <rFont val="Segoe UI"/>
        <family val="2"/>
      </rPr>
      <t>)</t>
    </r>
    <phoneticPr fontId="4" type="noConversion"/>
  </si>
  <si>
    <t>서울교대</t>
    <phoneticPr fontId="4" type="noConversion"/>
  </si>
  <si>
    <t>경인교대</t>
    <phoneticPr fontId="4" type="noConversion"/>
  </si>
  <si>
    <t>서울교대</t>
    <phoneticPr fontId="4" type="noConversion"/>
  </si>
  <si>
    <t>경인교대</t>
    <phoneticPr fontId="4" type="noConversion"/>
  </si>
  <si>
    <t>국수영사2</t>
  </si>
  <si>
    <t>누적</t>
  </si>
  <si>
    <t>서울교대</t>
    <phoneticPr fontId="4" type="noConversion"/>
  </si>
  <si>
    <t>경인교대</t>
    <phoneticPr fontId="4" type="noConversion"/>
  </si>
  <si>
    <t>서울대간호</t>
  </si>
  <si>
    <t>국어B</t>
    <phoneticPr fontId="2" type="noConversion"/>
  </si>
  <si>
    <t>수학A</t>
    <phoneticPr fontId="2" type="noConversion"/>
  </si>
  <si>
    <t>영어</t>
    <phoneticPr fontId="2" type="noConversion"/>
  </si>
  <si>
    <t>세지</t>
    <phoneticPr fontId="4" type="noConversion"/>
  </si>
  <si>
    <t>동사</t>
    <phoneticPr fontId="4" type="noConversion"/>
  </si>
  <si>
    <t>세계사</t>
    <phoneticPr fontId="4" type="noConversion"/>
  </si>
  <si>
    <t>법정</t>
    <phoneticPr fontId="4" type="noConversion"/>
  </si>
  <si>
    <t>미선택</t>
    <phoneticPr fontId="2" type="noConversion"/>
  </si>
  <si>
    <t>독일어</t>
    <phoneticPr fontId="2" type="noConversion"/>
  </si>
  <si>
    <t>프랑스</t>
    <phoneticPr fontId="2" type="noConversion"/>
  </si>
  <si>
    <t>스페인</t>
    <phoneticPr fontId="2" type="noConversion"/>
  </si>
  <si>
    <t>중국어</t>
    <phoneticPr fontId="2" type="noConversion"/>
  </si>
  <si>
    <t>러시아</t>
    <phoneticPr fontId="2" type="noConversion"/>
  </si>
  <si>
    <t>아랍어</t>
    <phoneticPr fontId="2" type="noConversion"/>
  </si>
  <si>
    <t>동아</t>
    <phoneticPr fontId="4" type="noConversion"/>
  </si>
  <si>
    <t>동아</t>
    <phoneticPr fontId="2" type="noConversion"/>
  </si>
  <si>
    <t>동아 0</t>
    <phoneticPr fontId="4" type="noConversion"/>
  </si>
  <si>
    <t>인문</t>
  </si>
  <si>
    <t>고려대</t>
    <phoneticPr fontId="4" type="noConversion"/>
  </si>
  <si>
    <t>성균관대</t>
  </si>
  <si>
    <t>경희대</t>
  </si>
  <si>
    <t>한국외대</t>
  </si>
  <si>
    <t>서울시립대</t>
  </si>
  <si>
    <t>홍익대</t>
    <phoneticPr fontId="4" type="noConversion"/>
  </si>
  <si>
    <t>&lt;상위누적&gt;</t>
  </si>
  <si>
    <t>모집단위</t>
  </si>
  <si>
    <t>전체</t>
  </si>
  <si>
    <t>가군</t>
  </si>
  <si>
    <t>나군</t>
  </si>
  <si>
    <t>반영비율</t>
  </si>
  <si>
    <t>20:35:30:15</t>
  </si>
  <si>
    <t>30:25:30:15</t>
  </si>
  <si>
    <t>만점[기준]</t>
  </si>
  <si>
    <t>[800]</t>
  </si>
  <si>
    <t>이화여대</t>
    <phoneticPr fontId="4" type="noConversion"/>
  </si>
  <si>
    <t>중앙대</t>
    <phoneticPr fontId="4" type="noConversion"/>
  </si>
  <si>
    <t>건국대</t>
    <phoneticPr fontId="4" type="noConversion"/>
  </si>
  <si>
    <t>경희대
수학35%</t>
    <phoneticPr fontId="2" type="noConversion"/>
  </si>
  <si>
    <t>경희대
언어30%</t>
    <phoneticPr fontId="2" type="noConversion"/>
  </si>
  <si>
    <t>청솔</t>
    <phoneticPr fontId="4" type="noConversion"/>
  </si>
  <si>
    <t>청솔</t>
    <phoneticPr fontId="2" type="noConversion"/>
  </si>
  <si>
    <r>
      <rPr>
        <b/>
        <sz val="16"/>
        <color theme="1"/>
        <rFont val="돋움"/>
        <family val="3"/>
        <charset val="129"/>
      </rPr>
      <t>오르비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물량공급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제작</t>
    </r>
    <phoneticPr fontId="4" type="noConversion"/>
  </si>
  <si>
    <t>버전</t>
    <phoneticPr fontId="4" type="noConversion"/>
  </si>
  <si>
    <t>최신버전</t>
    <phoneticPr fontId="4" type="noConversion"/>
  </si>
  <si>
    <t>http://kyu7002.tk/242</t>
    <phoneticPr fontId="4" type="noConversion"/>
  </si>
  <si>
    <t>계산기문의</t>
    <phoneticPr fontId="4" type="noConversion"/>
  </si>
  <si>
    <t>http://orbi.kr/0005236968</t>
    <phoneticPr fontId="4" type="noConversion"/>
  </si>
  <si>
    <t>올해 운영되는 대학별 점수공개카페</t>
    <phoneticPr fontId="4" type="noConversion"/>
  </si>
  <si>
    <t>고려대</t>
    <phoneticPr fontId="4" type="noConversion"/>
  </si>
  <si>
    <t>http://me2.do/5BWkD2Nb</t>
    <phoneticPr fontId="4" type="noConversion"/>
  </si>
  <si>
    <t>이화여대</t>
    <phoneticPr fontId="4" type="noConversion"/>
  </si>
  <si>
    <t>http://me2.do/GE8A41XD</t>
    <phoneticPr fontId="4" type="noConversion"/>
  </si>
  <si>
    <t>연세대</t>
    <phoneticPr fontId="4" type="noConversion"/>
  </si>
  <si>
    <t>http://me2.do/G2XU5vSI</t>
    <phoneticPr fontId="4" type="noConversion"/>
  </si>
  <si>
    <t>한국외대</t>
    <phoneticPr fontId="4" type="noConversion"/>
  </si>
  <si>
    <t>http://me2.do/Gww57zOQ</t>
    <phoneticPr fontId="4" type="noConversion"/>
  </si>
  <si>
    <t>경희대</t>
    <phoneticPr fontId="4" type="noConversion"/>
  </si>
  <si>
    <t>http://me2.do/G2XU50Xq</t>
    <phoneticPr fontId="4" type="noConversion"/>
  </si>
  <si>
    <t>Q&amp;A</t>
    <phoneticPr fontId="4" type="noConversion"/>
  </si>
  <si>
    <r>
      <rPr>
        <sz val="11"/>
        <color theme="1"/>
        <rFont val="돋움"/>
        <family val="3"/>
        <charset val="129"/>
      </rPr>
      <t>고려대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미대체</t>
    </r>
    <r>
      <rPr>
        <sz val="11"/>
        <color theme="1"/>
        <rFont val="Segoe UI"/>
        <family val="2"/>
      </rPr>
      <t xml:space="preserve"> Issue</t>
    </r>
    <phoneticPr fontId="4" type="noConversion"/>
  </si>
  <si>
    <t>http://orbi.kr/0005260110</t>
    <phoneticPr fontId="4" type="noConversion"/>
  </si>
  <si>
    <r>
      <t>*</t>
    </r>
    <r>
      <rPr>
        <sz val="11"/>
        <color theme="1"/>
        <rFont val="돋움"/>
        <family val="3"/>
        <charset val="129"/>
      </rPr>
      <t>청솔누적이아니라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청솔에서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발표한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연대식점수를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고대식으로변환함</t>
    </r>
    <phoneticPr fontId="4" type="noConversion"/>
  </si>
  <si>
    <r>
      <t>*</t>
    </r>
    <r>
      <rPr>
        <sz val="11"/>
        <color theme="1"/>
        <rFont val="돋움"/>
        <family val="3"/>
        <charset val="129"/>
      </rPr>
      <t>현재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시립대식이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과도하게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잘나오는경향이있는데</t>
    </r>
    <r>
      <rPr>
        <sz val="11"/>
        <color theme="1"/>
        <rFont val="Segoe UI"/>
        <family val="2"/>
      </rPr>
      <t xml:space="preserve">, </t>
    </r>
    <r>
      <rPr>
        <sz val="11"/>
        <color theme="1"/>
        <rFont val="돋움"/>
        <family val="3"/>
        <charset val="129"/>
      </rPr>
      <t>연대식을참고하세요</t>
    </r>
    <phoneticPr fontId="4" type="noConversion"/>
  </si>
  <si>
    <t>경고</t>
    <phoneticPr fontId="4" type="noConversion"/>
  </si>
  <si>
    <r>
      <t>Vlookup</t>
    </r>
    <r>
      <rPr>
        <b/>
        <sz val="11"/>
        <color theme="1"/>
        <rFont val="돋움"/>
        <family val="3"/>
        <charset val="129"/>
      </rPr>
      <t>함수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특성상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한칸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높게잡거나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낮게잡을수있으니</t>
    </r>
  </si>
  <si>
    <r>
      <t xml:space="preserve"> </t>
    </r>
    <r>
      <rPr>
        <b/>
        <sz val="11"/>
        <color theme="1"/>
        <rFont val="돋움"/>
        <family val="3"/>
        <charset val="129"/>
      </rPr>
      <t>표에서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누적백분위를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다시한번확인해보시기바랍니다</t>
    </r>
  </si>
  <si>
    <t>1217-1605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</si>
</sst>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.000_);[Red]\(0.000\)"/>
    <numFmt numFmtId="178" formatCode="0.0000"/>
    <numFmt numFmtId="179" formatCode="0.000"/>
    <numFmt numFmtId="181" formatCode="0_);[Red]\(0\)"/>
    <numFmt numFmtId="183" formatCode="0.000%"/>
    <numFmt numFmtId="185" formatCode="0.0000%"/>
  </numFmts>
  <fonts count="3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나눔"/>
      <family val="1"/>
      <charset val="129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262626"/>
      <name val="맑은 고딕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632523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6"/>
      <color theme="1"/>
      <name val="Segoe UI"/>
      <family val="2"/>
    </font>
    <font>
      <b/>
      <sz val="16"/>
      <color theme="1"/>
      <name val="돋움"/>
      <family val="3"/>
      <charset val="129"/>
    </font>
    <font>
      <u/>
      <sz val="11"/>
      <color theme="10"/>
      <name val="맑은 고딕"/>
      <family val="2"/>
      <scheme val="minor"/>
    </font>
    <font>
      <sz val="11"/>
      <color rgb="FFFF000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</cellStyleXfs>
  <cellXfs count="100">
    <xf numFmtId="0" fontId="0" fillId="0" borderId="0" xfId="0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right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/>
    <xf numFmtId="178" fontId="8" fillId="0" borderId="0" xfId="0" applyNumberFormat="1" applyFont="1"/>
    <xf numFmtId="179" fontId="8" fillId="0" borderId="0" xfId="0" applyNumberFormat="1" applyFont="1"/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177" fontId="8" fillId="0" borderId="0" xfId="0" applyNumberFormat="1" applyFont="1"/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10" fontId="0" fillId="0" borderId="0" xfId="1" applyNumberFormat="1" applyFont="1" applyAlignment="1"/>
    <xf numFmtId="185" fontId="8" fillId="0" borderId="1" xfId="1" applyNumberFormat="1" applyFont="1" applyBorder="1" applyAlignment="1" applyProtection="1">
      <alignment horizontal="right" vertical="center"/>
      <protection locked="0"/>
    </xf>
    <xf numFmtId="181" fontId="8" fillId="0" borderId="1" xfId="0" applyNumberFormat="1" applyFont="1" applyBorder="1" applyAlignment="1" applyProtection="1">
      <alignment horizontal="right" vertical="center"/>
      <protection locked="0"/>
    </xf>
    <xf numFmtId="10" fontId="8" fillId="0" borderId="0" xfId="1" applyNumberFormat="1" applyFont="1" applyAlignment="1"/>
    <xf numFmtId="0" fontId="16" fillId="8" borderId="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10" fontId="8" fillId="0" borderId="1" xfId="1" applyNumberFormat="1" applyFont="1" applyBorder="1" applyAlignment="1" applyProtection="1">
      <alignment horizontal="right" vertical="center"/>
      <protection locked="0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2" fontId="21" fillId="12" borderId="14" xfId="0" applyNumberFormat="1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2" fontId="25" fillId="14" borderId="14" xfId="0" applyNumberFormat="1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8" fillId="0" borderId="0" xfId="4" applyProtection="1"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6" borderId="1" xfId="0" applyFont="1" applyFill="1" applyBorder="1" applyAlignment="1" applyProtection="1">
      <alignment horizontal="right" vertical="center"/>
    </xf>
    <xf numFmtId="0" fontId="9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10" fontId="13" fillId="7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6" borderId="1" xfId="0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horizontal="right" vertical="center"/>
    </xf>
    <xf numFmtId="185" fontId="8" fillId="0" borderId="1" xfId="1" applyNumberFormat="1" applyFont="1" applyBorder="1" applyAlignment="1" applyProtection="1">
      <alignment horizontal="right" vertical="center"/>
    </xf>
    <xf numFmtId="181" fontId="8" fillId="0" borderId="1" xfId="0" applyNumberFormat="1" applyFont="1" applyBorder="1" applyAlignment="1" applyProtection="1">
      <alignment horizontal="right" vertical="center"/>
    </xf>
    <xf numFmtId="10" fontId="8" fillId="0" borderId="1" xfId="1" applyNumberFormat="1" applyFont="1" applyBorder="1" applyAlignment="1" applyProtection="1">
      <alignment horizontal="right" vertical="center"/>
    </xf>
    <xf numFmtId="177" fontId="8" fillId="0" borderId="1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78" fontId="8" fillId="0" borderId="0" xfId="0" applyNumberFormat="1" applyFont="1" applyProtection="1"/>
    <xf numFmtId="179" fontId="8" fillId="0" borderId="0" xfId="0" applyNumberFormat="1" applyFont="1" applyProtection="1"/>
    <xf numFmtId="0" fontId="11" fillId="0" borderId="0" xfId="0" applyFont="1" applyProtection="1"/>
    <xf numFmtId="177" fontId="8" fillId="0" borderId="0" xfId="0" applyNumberFormat="1" applyFont="1" applyProtection="1"/>
    <xf numFmtId="176" fontId="11" fillId="0" borderId="1" xfId="0" applyNumberFormat="1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wrapText="1"/>
    </xf>
    <xf numFmtId="0" fontId="8" fillId="7" borderId="1" xfId="0" applyFont="1" applyFill="1" applyBorder="1" applyAlignment="1" applyProtection="1">
      <alignment horizontal="center" vertical="center"/>
    </xf>
    <xf numFmtId="183" fontId="8" fillId="0" borderId="1" xfId="1" applyNumberFormat="1" applyFont="1" applyBorder="1" applyAlignment="1" applyProtection="1">
      <alignment horizontal="right" vertical="center"/>
    </xf>
    <xf numFmtId="0" fontId="26" fillId="3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9" fillId="0" borderId="0" xfId="0" applyFont="1" applyProtection="1"/>
    <xf numFmtId="185" fontId="8" fillId="0" borderId="0" xfId="1" applyNumberFormat="1" applyFont="1" applyAlignment="1" applyProtection="1"/>
    <xf numFmtId="10" fontId="8" fillId="0" borderId="0" xfId="0" applyNumberFormat="1" applyFont="1" applyProtection="1"/>
    <xf numFmtId="183" fontId="8" fillId="0" borderId="0" xfId="1" applyNumberFormat="1" applyFont="1" applyAlignment="1" applyProtection="1"/>
  </cellXfs>
  <cellStyles count="5">
    <cellStyle name="백분율" xfId="1" builtinId="5"/>
    <cellStyle name="백분율 2" xfId="3"/>
    <cellStyle name="표준" xfId="0" builtinId="0"/>
    <cellStyle name="표준 2" xfId="2"/>
    <cellStyle name="하이퍼링크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1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4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5</xdr:col>
          <xdr:colOff>781050</xdr:colOff>
          <xdr:row>2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781050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rbi.kr/0005260110" TargetMode="External"/><Relationship Id="rId13" Type="http://schemas.openxmlformats.org/officeDocument/2006/relationships/ctrlProp" Target="../ctrlProps/ctrlProp2.xml"/><Relationship Id="rId3" Type="http://schemas.openxmlformats.org/officeDocument/2006/relationships/hyperlink" Target="http://me2.do/5BWkD2Nb" TargetMode="External"/><Relationship Id="rId7" Type="http://schemas.openxmlformats.org/officeDocument/2006/relationships/hyperlink" Target="http://me2.do/G2XU50Xq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://orbi.kr/0005236968" TargetMode="External"/><Relationship Id="rId1" Type="http://schemas.openxmlformats.org/officeDocument/2006/relationships/hyperlink" Target="http://kyu7002.tk/242" TargetMode="External"/><Relationship Id="rId6" Type="http://schemas.openxmlformats.org/officeDocument/2006/relationships/hyperlink" Target="http://me2.do/Gww57zOQ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me2.do/G2XU5vSI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e2.do/GE8A41XD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0"/>
  <sheetViews>
    <sheetView showGridLines="0" tabSelected="1" topLeftCell="A3" zoomScale="85" zoomScaleNormal="85" workbookViewId="0">
      <selection activeCell="H4" sqref="H4"/>
    </sheetView>
  </sheetViews>
  <sheetFormatPr defaultRowHeight="16.5"/>
  <cols>
    <col min="1" max="1" width="4.875" style="76" customWidth="1"/>
    <col min="2" max="2" width="10" style="76" customWidth="1"/>
    <col min="3" max="3" width="6.125" style="76" customWidth="1"/>
    <col min="4" max="4" width="6.625" style="76" customWidth="1"/>
    <col min="5" max="5" width="5.25" style="76" customWidth="1"/>
    <col min="6" max="8" width="10.375" style="76" customWidth="1"/>
    <col min="9" max="9" width="14.375" style="76" hidden="1" customWidth="1"/>
    <col min="10" max="10" width="13.75" style="76" hidden="1" customWidth="1"/>
    <col min="11" max="11" width="9" style="76"/>
    <col min="12" max="12" width="15.5" style="76" customWidth="1"/>
    <col min="13" max="14" width="10.375" style="76" customWidth="1"/>
    <col min="15" max="16" width="14.375" style="76" hidden="1" customWidth="1"/>
    <col min="17" max="17" width="9" style="76"/>
    <col min="18" max="18" width="56.75" style="76" customWidth="1"/>
    <col min="19" max="19" width="10.625" style="76" customWidth="1"/>
    <col min="20" max="16384" width="9" style="76"/>
  </cols>
  <sheetData>
    <row r="2" spans="2:18">
      <c r="F2" s="87" t="s">
        <v>82</v>
      </c>
      <c r="G2" s="76" t="s">
        <v>83</v>
      </c>
      <c r="H2" s="76" t="s">
        <v>81</v>
      </c>
    </row>
    <row r="3" spans="2:18">
      <c r="B3" s="90" t="s">
        <v>27</v>
      </c>
      <c r="C3" s="67" t="s">
        <v>38</v>
      </c>
      <c r="D3" s="67" t="s">
        <v>40</v>
      </c>
      <c r="E3" s="67" t="s">
        <v>42</v>
      </c>
      <c r="F3" s="68"/>
      <c r="G3" s="68"/>
      <c r="H3" s="67"/>
    </row>
    <row r="4" spans="2:18">
      <c r="B4" s="90" t="s">
        <v>35</v>
      </c>
      <c r="C4" s="69">
        <v>131</v>
      </c>
      <c r="D4" s="69">
        <v>131</v>
      </c>
      <c r="E4" s="69">
        <v>129</v>
      </c>
      <c r="F4" s="69">
        <v>59</v>
      </c>
      <c r="G4" s="69">
        <v>65</v>
      </c>
      <c r="H4" s="69">
        <v>64</v>
      </c>
      <c r="Q4" s="87" t="s">
        <v>996</v>
      </c>
      <c r="R4" s="91"/>
    </row>
    <row r="5" spans="2:18">
      <c r="B5" s="90" t="s">
        <v>28</v>
      </c>
      <c r="C5" s="19">
        <f>VLOOKUP(CONCATENATE(C3," ",C4),언수외!$E:$G,2,FALSE)</f>
        <v>97</v>
      </c>
      <c r="D5" s="19">
        <f>VLOOKUP(CONCATENATE(D3," ",D4),언수외!$E:$G,2,FALSE)</f>
        <v>99</v>
      </c>
      <c r="E5" s="19">
        <f>VLOOKUP(CONCATENATE(E3," ",E4),언수외!$E:$G,2,FALSE)</f>
        <v>94</v>
      </c>
      <c r="F5" s="19">
        <f>탐구선택계산!C4</f>
        <v>78</v>
      </c>
      <c r="G5" s="19">
        <f>탐구선택계산!D4</f>
        <v>97</v>
      </c>
      <c r="H5" s="19">
        <f>탐구선택계산!E4</f>
        <v>93</v>
      </c>
    </row>
    <row r="6" spans="2:18">
      <c r="B6" s="90" t="s">
        <v>847</v>
      </c>
      <c r="C6" s="19">
        <f>VLOOKUP(CONCATENATE(C3," ",C4),언수외!$E:$G,3,FALSE)</f>
        <v>1</v>
      </c>
      <c r="D6" s="19">
        <f>VLOOKUP(CONCATENATE(D3," ",D4),언수외!$E:$G,3,FALSE)</f>
        <v>1</v>
      </c>
      <c r="E6" s="19">
        <f>VLOOKUP(CONCATENATE(E3," ",E4),언수외!$E:$G,3,FALSE)</f>
        <v>2</v>
      </c>
      <c r="F6" s="19">
        <f>탐구선택계산!C5</f>
        <v>3</v>
      </c>
      <c r="G6" s="19">
        <f>탐구선택계산!D5</f>
        <v>1</v>
      </c>
      <c r="H6" s="19">
        <f>탐구선택계산!E5</f>
        <v>2</v>
      </c>
    </row>
    <row r="8" spans="2:18">
      <c r="D8" s="87"/>
      <c r="G8" s="92" t="s">
        <v>921</v>
      </c>
      <c r="I8" s="84"/>
      <c r="K8" s="84" t="s">
        <v>917</v>
      </c>
      <c r="M8" s="92" t="s">
        <v>922</v>
      </c>
      <c r="O8" s="84"/>
      <c r="Q8" s="84" t="s">
        <v>917</v>
      </c>
    </row>
    <row r="9" spans="2:18">
      <c r="G9" s="78" t="s">
        <v>5</v>
      </c>
      <c r="H9" s="78">
        <f>VLOOKUP($G9,$B$79:$I$100,2,FALSE)</f>
        <v>0</v>
      </c>
      <c r="I9" s="78"/>
      <c r="J9" s="78"/>
      <c r="K9" s="81" t="e">
        <f>VLOOKUP($G9,$B$79:$L$100,11,FALSE)</f>
        <v>#N/A</v>
      </c>
      <c r="M9" s="78" t="s">
        <v>6</v>
      </c>
      <c r="N9" s="78">
        <f>VLOOKUP(M9,B79:I100,2,FALSE)</f>
        <v>585.52071428571435</v>
      </c>
      <c r="O9" s="93"/>
      <c r="P9" s="93"/>
      <c r="Q9" s="93">
        <f>VLOOKUP($M9,$B$79:$L$100,11,FALSE)</f>
        <v>1.2999999999999999E-2</v>
      </c>
    </row>
    <row r="10" spans="2:18">
      <c r="B10" s="94" t="s">
        <v>974</v>
      </c>
      <c r="C10" s="94"/>
      <c r="D10" s="94"/>
      <c r="E10" s="94"/>
      <c r="G10" s="78" t="s">
        <v>906</v>
      </c>
      <c r="H10" s="78">
        <f>VLOOKUP($G10,$B$79:$I$100,2,FALSE)</f>
        <v>0</v>
      </c>
      <c r="I10" s="78"/>
      <c r="J10" s="78"/>
      <c r="K10" s="81">
        <f>VLOOKUP($G10,$B$79:$L$100,11,FALSE)</f>
        <v>0</v>
      </c>
      <c r="M10" s="78" t="s">
        <v>7</v>
      </c>
      <c r="N10" s="78">
        <f>VLOOKUP(M10,B80:I101,2,FALSE)</f>
        <v>871.04055496264675</v>
      </c>
      <c r="O10" s="93"/>
      <c r="P10" s="93"/>
      <c r="Q10" s="93">
        <f>VLOOKUP($M10,$B$79:$L$100,11,FALSE)</f>
        <v>0.02</v>
      </c>
      <c r="R10" s="76" t="s">
        <v>994</v>
      </c>
    </row>
    <row r="11" spans="2:18">
      <c r="B11" s="94"/>
      <c r="C11" s="94"/>
      <c r="D11" s="94"/>
      <c r="E11" s="94"/>
      <c r="G11" s="78" t="s">
        <v>8</v>
      </c>
      <c r="H11" s="78">
        <f>VLOOKUP($G11,$B$79:$I$100,2,FALSE)</f>
        <v>520.524</v>
      </c>
      <c r="I11" s="78"/>
      <c r="J11" s="78"/>
      <c r="K11" s="81">
        <f>VLOOKUP($G11,$B$79:$L$100,11,FALSE)</f>
        <v>1.2999999999999999E-2</v>
      </c>
      <c r="M11" s="78" t="s">
        <v>913</v>
      </c>
      <c r="N11" s="78">
        <f>VLOOKUP(M11,B81:I102,2,FALSE)</f>
        <v>864.70668176670438</v>
      </c>
      <c r="O11" s="93"/>
      <c r="P11" s="93"/>
      <c r="Q11" s="93"/>
      <c r="R11" s="95" t="str">
        <f>CONCATENATE("귀하는 고려대 계산시 "&amp;대학별계산!N10," 되고있습니다")</f>
        <v>귀하는 고려대 계산시 제2미대체 되고있습니다</v>
      </c>
    </row>
    <row r="12" spans="2:18">
      <c r="G12" s="78" t="s">
        <v>9</v>
      </c>
      <c r="H12" s="78">
        <f>VLOOKUP($G12,$B$79:$I$100,2,FALSE)</f>
        <v>652.90499999999997</v>
      </c>
      <c r="I12" s="78"/>
      <c r="J12" s="78"/>
      <c r="K12" s="81">
        <f>VLOOKUP($G12,$B$79:$L$100,11,FALSE)</f>
        <v>1.4999999999999999E-2</v>
      </c>
      <c r="M12" s="78" t="s">
        <v>10</v>
      </c>
      <c r="N12" s="78">
        <f>VLOOKUP(M12,B82:I103,2,FALSE)</f>
        <v>653.80999999999995</v>
      </c>
      <c r="O12" s="93"/>
      <c r="P12" s="93"/>
      <c r="Q12" s="93">
        <f>VLOOKUP($M12,$B$79:$L$100,11,FALSE)</f>
        <v>1.2999999999999999E-2</v>
      </c>
    </row>
    <row r="13" spans="2:18">
      <c r="B13" s="87" t="s">
        <v>975</v>
      </c>
      <c r="C13" s="76" t="s">
        <v>999</v>
      </c>
      <c r="G13" s="78" t="s">
        <v>11</v>
      </c>
      <c r="H13" s="78">
        <f>VLOOKUP($G13,$B$79:$I$100,2,FALSE)</f>
        <v>973.95680465268833</v>
      </c>
      <c r="I13" s="78"/>
      <c r="J13" s="78"/>
      <c r="K13" s="81">
        <f>VLOOKUP($G13,$B$79:$L$100,11,FALSE)</f>
        <v>1.2999999999999999E-2</v>
      </c>
      <c r="M13" s="78" t="s">
        <v>11</v>
      </c>
      <c r="N13" s="78">
        <f>VLOOKUP(M13,B83:I104,2,FALSE)*0.9</f>
        <v>876.56112418741952</v>
      </c>
      <c r="O13" s="93"/>
      <c r="P13" s="93"/>
      <c r="Q13" s="93">
        <f>VLOOKUP($M13,$B$79:$L$100,11,FALSE)</f>
        <v>1.2999999999999999E-2</v>
      </c>
    </row>
    <row r="14" spans="2:18">
      <c r="B14" s="64" t="s">
        <v>976</v>
      </c>
      <c r="C14" s="65" t="s">
        <v>977</v>
      </c>
      <c r="D14" s="63"/>
      <c r="G14" s="78" t="s">
        <v>12</v>
      </c>
      <c r="H14" s="78">
        <f>VLOOKUP($G14,$B$79:$I$100,2,FALSE)</f>
        <v>872.53303471444576</v>
      </c>
      <c r="I14" s="78"/>
      <c r="J14" s="78"/>
      <c r="K14" s="81" t="str">
        <f>VLOOKUP($G14,$B$79:$L$100,11,FALSE)</f>
        <v/>
      </c>
      <c r="M14" s="78" t="s">
        <v>105</v>
      </c>
      <c r="N14" s="78">
        <f>VLOOKUP(M14,B84:I105,2,FALSE)</f>
        <v>778.05165467625898</v>
      </c>
      <c r="O14" s="93"/>
      <c r="P14" s="93"/>
      <c r="Q14" s="93">
        <f>VLOOKUP($M14,$B$79:$L$100,11,FALSE)</f>
        <v>8.0000000000000002E-3</v>
      </c>
      <c r="R14" s="76" t="s">
        <v>995</v>
      </c>
    </row>
    <row r="15" spans="2:18">
      <c r="B15" s="64" t="s">
        <v>978</v>
      </c>
      <c r="C15" s="65" t="s">
        <v>979</v>
      </c>
      <c r="D15" s="63"/>
      <c r="G15" s="78" t="s">
        <v>919</v>
      </c>
      <c r="H15" s="78">
        <f>대학별계산!N15</f>
        <v>882.99091940976143</v>
      </c>
      <c r="I15" s="78"/>
      <c r="J15" s="78"/>
      <c r="K15" s="81"/>
      <c r="M15" s="78" t="s">
        <v>106</v>
      </c>
      <c r="N15" s="78">
        <f>VLOOKUP(M15,B85:I106,2,FALSE)</f>
        <v>781.531654676259</v>
      </c>
      <c r="O15" s="93"/>
      <c r="P15" s="93"/>
      <c r="Q15" s="93"/>
    </row>
    <row r="16" spans="2:18">
      <c r="B16" s="63"/>
      <c r="C16" s="63"/>
      <c r="D16" s="63"/>
      <c r="G16" s="78" t="s">
        <v>13</v>
      </c>
      <c r="H16" s="78">
        <f>VLOOKUP($G16,$B$79:$I$100,2,FALSE)</f>
        <v>973.15443710160775</v>
      </c>
      <c r="I16" s="78"/>
      <c r="J16" s="78"/>
      <c r="K16" s="81" t="str">
        <f>VLOOKUP($G16,$B$79:$L$100,11,FALSE)</f>
        <v/>
      </c>
      <c r="M16" s="78" t="s">
        <v>13</v>
      </c>
      <c r="N16" s="78">
        <f>VLOOKUP(M16,B86:I107,2,FALSE)</f>
        <v>973.15443710160775</v>
      </c>
      <c r="O16" s="93"/>
      <c r="P16" s="93"/>
      <c r="Q16" s="93" t="str">
        <f>VLOOKUP($M16,$B$79:$L$100,11,FALSE)</f>
        <v/>
      </c>
    </row>
    <row r="17" spans="2:17">
      <c r="B17" s="64" t="s">
        <v>980</v>
      </c>
      <c r="C17" s="63"/>
      <c r="D17" s="63"/>
      <c r="G17" s="78" t="s">
        <v>102</v>
      </c>
      <c r="H17" s="78">
        <f>VLOOKUP($G17,$B$79:$I$100,2,FALSE)</f>
        <v>455.25024999999999</v>
      </c>
      <c r="I17" s="78"/>
      <c r="J17" s="78"/>
      <c r="K17" s="81">
        <f>VLOOKUP($G17,$B$79:$L$100,11,FALSE)</f>
        <v>1.2999999999999999E-2</v>
      </c>
      <c r="M17" s="78" t="s">
        <v>907</v>
      </c>
      <c r="N17" s="78">
        <f>VLOOKUP(M17,B87:I108,2,FALSE)</f>
        <v>455.25024999999999</v>
      </c>
      <c r="O17" s="93"/>
      <c r="P17" s="93"/>
      <c r="Q17" s="93">
        <f>VLOOKUP($M17,$B$79:$L$100,11,FALSE)</f>
        <v>8.0000000000000002E-3</v>
      </c>
    </row>
    <row r="18" spans="2:17">
      <c r="B18" s="64" t="s">
        <v>981</v>
      </c>
      <c r="C18" s="65" t="s">
        <v>982</v>
      </c>
      <c r="D18" s="63"/>
      <c r="G18" s="78" t="s">
        <v>907</v>
      </c>
      <c r="H18" s="78">
        <f>VLOOKUP($G18,$B$79:$I$100,2,FALSE)</f>
        <v>455.25024999999999</v>
      </c>
      <c r="I18" s="78"/>
      <c r="J18" s="78"/>
      <c r="K18" s="81">
        <f>VLOOKUP($G18,$B$79:$L$100,11,FALSE)</f>
        <v>8.0000000000000002E-3</v>
      </c>
      <c r="M18" s="78" t="s">
        <v>915</v>
      </c>
      <c r="N18" s="78">
        <f>VLOOKUP(M18,B88:I109,2,FALSE)</f>
        <v>775.72622208570192</v>
      </c>
      <c r="O18" s="93"/>
      <c r="P18" s="93"/>
      <c r="Q18" s="93">
        <f>VLOOKUP($M18,$B$79:$L$100,11,FALSE)</f>
        <v>0.02</v>
      </c>
    </row>
    <row r="19" spans="2:17">
      <c r="B19" s="64" t="s">
        <v>983</v>
      </c>
      <c r="C19" s="65" t="s">
        <v>984</v>
      </c>
      <c r="D19" s="63"/>
      <c r="G19" s="78" t="s">
        <v>916</v>
      </c>
      <c r="H19" s="78">
        <f>VLOOKUP($G19,$B$79:$I$100,2,FALSE)</f>
        <v>775.72622208570192</v>
      </c>
      <c r="I19" s="78"/>
      <c r="J19" s="78"/>
      <c r="K19" s="81">
        <f>VLOOKUP($G19,$B$79:$L$100,11,FALSE)</f>
        <v>0.02</v>
      </c>
      <c r="M19" s="78" t="s">
        <v>15</v>
      </c>
      <c r="N19" s="78">
        <f>VLOOKUP(M19,B89:I110,2,FALSE)</f>
        <v>651.85</v>
      </c>
      <c r="O19" s="93"/>
      <c r="P19" s="93"/>
      <c r="Q19" s="93">
        <f>VLOOKUP($M19,$B$79:$L$100,11,FALSE)</f>
        <v>1.2999999999999999E-2</v>
      </c>
    </row>
    <row r="20" spans="2:17">
      <c r="B20" s="64" t="s">
        <v>985</v>
      </c>
      <c r="C20" s="65" t="s">
        <v>986</v>
      </c>
      <c r="D20" s="63"/>
      <c r="G20" s="78" t="s">
        <v>912</v>
      </c>
      <c r="H20" s="78">
        <f>VLOOKUP($G20,$B$79:$I$100,2,FALSE)</f>
        <v>778.05165467625898</v>
      </c>
      <c r="I20" s="78"/>
      <c r="J20" s="78"/>
      <c r="K20" s="81">
        <f>VLOOKUP($G20,$B$79:$L$100,11,FALSE)</f>
        <v>8.0000000000000002E-3</v>
      </c>
      <c r="M20" s="78" t="s">
        <v>16</v>
      </c>
      <c r="N20" s="78">
        <f>VLOOKUP(M20,B90:I111,2,FALSE)</f>
        <v>64.375</v>
      </c>
      <c r="O20" s="93"/>
      <c r="P20" s="93"/>
      <c r="Q20" s="93">
        <f>VLOOKUP($M20,$B$79:$L$100,11,FALSE)</f>
        <v>2.3E-2</v>
      </c>
    </row>
    <row r="21" spans="2:17">
      <c r="B21" s="64" t="s">
        <v>987</v>
      </c>
      <c r="C21" s="65" t="s">
        <v>988</v>
      </c>
      <c r="D21" s="63"/>
      <c r="G21" s="78" t="s">
        <v>908</v>
      </c>
      <c r="H21" s="78">
        <f>VLOOKUP($G21,$B$79:$I$100,2,FALSE)*10/7</f>
        <v>648.42499999999995</v>
      </c>
      <c r="I21" s="78"/>
      <c r="J21" s="78"/>
      <c r="K21" s="81"/>
      <c r="M21" s="78" t="s">
        <v>910</v>
      </c>
      <c r="N21" s="78">
        <f>VLOOKUP(M21,B91:I112,2,FALSE)</f>
        <v>961</v>
      </c>
      <c r="O21" s="93"/>
      <c r="P21" s="93"/>
      <c r="Q21" s="93"/>
    </row>
    <row r="22" spans="2:17">
      <c r="B22" s="64" t="s">
        <v>989</v>
      </c>
      <c r="C22" s="65" t="s">
        <v>990</v>
      </c>
      <c r="D22" s="63"/>
      <c r="G22" s="78" t="s">
        <v>15</v>
      </c>
      <c r="H22" s="78">
        <f>VLOOKUP($G22,$B$79:$I$100,2,FALSE)</f>
        <v>651.85</v>
      </c>
      <c r="I22" s="78"/>
      <c r="J22" s="78"/>
      <c r="K22" s="81">
        <f>VLOOKUP($G22,$B$79:$L$100,11,FALSE)</f>
        <v>1.2999999999999999E-2</v>
      </c>
      <c r="M22" s="78" t="s">
        <v>909</v>
      </c>
      <c r="N22" s="78">
        <f>VLOOKUP(M22,B92:I113,2,FALSE)</f>
        <v>962</v>
      </c>
      <c r="O22" s="93"/>
      <c r="P22" s="93"/>
      <c r="Q22" s="93"/>
    </row>
    <row r="23" spans="2:17">
      <c r="B23" s="63"/>
      <c r="C23" s="63"/>
      <c r="D23" s="63"/>
      <c r="M23" s="78" t="s">
        <v>914</v>
      </c>
      <c r="N23" s="78">
        <f>VLOOKUP(M23,B93:I114,2,FALSE)</f>
        <v>953</v>
      </c>
      <c r="O23" s="93"/>
      <c r="P23" s="93"/>
      <c r="Q23" s="93"/>
    </row>
    <row r="24" spans="2:17">
      <c r="B24" s="63" t="s">
        <v>991</v>
      </c>
      <c r="C24" s="63"/>
      <c r="D24" s="63"/>
      <c r="G24" s="92" t="s">
        <v>920</v>
      </c>
      <c r="I24" s="84"/>
      <c r="K24" s="84" t="s">
        <v>911</v>
      </c>
      <c r="M24" s="78" t="s">
        <v>15</v>
      </c>
      <c r="N24" s="78">
        <f>VLOOKUP(M24,B94:I115,2,FALSE)</f>
        <v>651.85</v>
      </c>
      <c r="O24" s="93"/>
      <c r="P24" s="93"/>
      <c r="Q24" s="93">
        <f>VLOOKUP($M24,$B$79:$L$100,11,FALSE)</f>
        <v>1.2999999999999999E-2</v>
      </c>
    </row>
    <row r="25" spans="2:17">
      <c r="B25" s="63" t="s">
        <v>992</v>
      </c>
      <c r="C25" s="63"/>
      <c r="D25" s="63"/>
      <c r="G25" s="78" t="s">
        <v>923</v>
      </c>
      <c r="H25" s="78">
        <f>VLOOKUP($G21,$B$79:$I$100,2,FALSE)</f>
        <v>453.89749999999998</v>
      </c>
      <c r="I25" s="78"/>
      <c r="J25" s="78"/>
      <c r="K25" s="81"/>
    </row>
    <row r="26" spans="2:17">
      <c r="B26" s="65" t="s">
        <v>993</v>
      </c>
      <c r="C26" s="63"/>
      <c r="D26" s="63"/>
      <c r="G26" s="78" t="s">
        <v>918</v>
      </c>
      <c r="H26" s="78">
        <f>VLOOKUP($G26,$B$79:$I$100,2,FALSE)</f>
        <v>973.15443710160775</v>
      </c>
      <c r="I26" s="78"/>
      <c r="J26" s="78"/>
      <c r="K26" s="81" t="str">
        <f>VLOOKUP($G26,$B$79:$L$100,11,FALSE)</f>
        <v/>
      </c>
      <c r="M26" s="89" t="s">
        <v>930</v>
      </c>
      <c r="N26" s="78">
        <f>대학별계산!J30</f>
        <v>321.875</v>
      </c>
      <c r="O26" s="93"/>
      <c r="P26" s="93"/>
      <c r="Q26" s="78"/>
    </row>
    <row r="27" spans="2:17">
      <c r="G27" s="78" t="s">
        <v>916</v>
      </c>
      <c r="H27" s="78">
        <f>VLOOKUP($G27,$B$79:$I$100,2,FALSE)</f>
        <v>775.72622208570192</v>
      </c>
      <c r="I27" s="78"/>
      <c r="J27" s="78"/>
      <c r="K27" s="81">
        <f>VLOOKUP($G27,$B$79:$L$100,11,FALSE)</f>
        <v>0.02</v>
      </c>
      <c r="M27" s="89" t="s">
        <v>931</v>
      </c>
      <c r="N27" s="78">
        <f>대학별계산!J31</f>
        <v>377.5</v>
      </c>
      <c r="O27" s="93"/>
      <c r="P27" s="93"/>
      <c r="Q27" s="81">
        <f>대학별계산!M31</f>
        <v>0.02</v>
      </c>
    </row>
    <row r="30" spans="2:17">
      <c r="L30" s="96" t="s">
        <v>997</v>
      </c>
    </row>
    <row r="31" spans="2:17">
      <c r="L31" s="96" t="s">
        <v>998</v>
      </c>
    </row>
    <row r="79" spans="2:12">
      <c r="B79" s="78" t="s">
        <v>5</v>
      </c>
      <c r="C79" s="76">
        <f>대학별계산!J8</f>
        <v>0</v>
      </c>
      <c r="D79" s="97">
        <f>ROUND(대학별계산!K8,6)</f>
        <v>0</v>
      </c>
      <c r="E79" s="76">
        <f>대학별계산!L8</f>
        <v>0</v>
      </c>
      <c r="F79" s="97">
        <f>ROUND(근사값!K8,6)</f>
        <v>0</v>
      </c>
      <c r="G79" s="76">
        <f>근사값!L8</f>
        <v>0</v>
      </c>
      <c r="H79" s="76" t="str">
        <f>IF(D79=F79,CONCATENATE(ROUND(D79*100,5),"%"),CONCATENATE(ROUND(MIN(D79,F79)*100,5),"~",ROUND(MAX(D79,F79)*100,5),"%"))</f>
        <v>0%</v>
      </c>
      <c r="I79" s="76" t="str">
        <f>IF(E79=G79,CONCATENATE(E79,"등"),CONCATENATE(ROUND(MIN(E79,G79),0),"~",ROUND(MAX(E79,G79),0),"등"))</f>
        <v>0등</v>
      </c>
      <c r="J79" s="98" t="str">
        <f>IFERROR(ROUND(대학별계산!M8,6),"")</f>
        <v/>
      </c>
      <c r="K79" s="98" t="e">
        <f>ROUND(근사값!M8,6)</f>
        <v>#N/A</v>
      </c>
      <c r="L79" s="99" t="e">
        <f>IF(J79=K79,J79,CONCATENATE(ROUND(J79*100,4),"~",ROUND(K79*100,4),"%"))</f>
        <v>#N/A</v>
      </c>
    </row>
    <row r="80" spans="2:12">
      <c r="B80" s="78" t="s">
        <v>6</v>
      </c>
      <c r="C80" s="76">
        <f>대학별계산!J9</f>
        <v>585.52071428571435</v>
      </c>
      <c r="D80" s="97">
        <f>ROUND(대학별계산!K9,6)</f>
        <v>0</v>
      </c>
      <c r="E80" s="76">
        <f>대학별계산!L9</f>
        <v>0</v>
      </c>
      <c r="F80" s="97">
        <f>ROUND(근사값!K9,6)</f>
        <v>0</v>
      </c>
      <c r="G80" s="76">
        <f>근사값!L9</f>
        <v>0</v>
      </c>
      <c r="H80" s="76" t="str">
        <f t="shared" ref="H80:H100" si="0">IF(D80=F80,CONCATENATE(ROUND(D80*100,5),"%"),CONCATENATE(ROUND(MIN(D80,F80)*100,5),"~",ROUND(MAX(D80,F80)*100,5),"%"))</f>
        <v>0%</v>
      </c>
      <c r="I80" s="76" t="str">
        <f t="shared" ref="I80:I100" si="1">IF(E80=G80,CONCATENATE(E80,"등"),CONCATENATE(ROUND(MIN(E80,G80),0),"~",ROUND(MAX(E80,G80),0),"등"))</f>
        <v>0등</v>
      </c>
      <c r="J80" s="98">
        <f>IFERROR(ROUND(대학별계산!M9,6),"")</f>
        <v>1.2999999999999999E-2</v>
      </c>
      <c r="K80" s="98">
        <f>ROUND(근사값!M9,6)</f>
        <v>1.2999999999999999E-2</v>
      </c>
      <c r="L80" s="99">
        <f>IF(J80=K80,J80,CONCATENATE(ROUND(J80*100,4),"~",ROUND(K80*100,4),"%"))</f>
        <v>1.2999999999999999E-2</v>
      </c>
    </row>
    <row r="81" spans="2:12">
      <c r="B81" s="78" t="s">
        <v>7</v>
      </c>
      <c r="C81" s="76">
        <f>대학별계산!J10</f>
        <v>871.04055496264675</v>
      </c>
      <c r="D81" s="97">
        <f>ROUND(대학별계산!K10,6)</f>
        <v>0</v>
      </c>
      <c r="E81" s="76">
        <f>대학별계산!L10</f>
        <v>0</v>
      </c>
      <c r="F81" s="97">
        <f>ROUND(근사값!K10,6)</f>
        <v>0</v>
      </c>
      <c r="G81" s="76">
        <f>근사값!L10</f>
        <v>0</v>
      </c>
      <c r="H81" s="76" t="str">
        <f t="shared" si="0"/>
        <v>0%</v>
      </c>
      <c r="I81" s="76" t="str">
        <f t="shared" si="1"/>
        <v>0등</v>
      </c>
      <c r="J81" s="98">
        <f>IFERROR(ROUND(대학별계산!M10,6),"")</f>
        <v>0.02</v>
      </c>
      <c r="K81" s="98">
        <f>ROUND(근사값!M10,6)</f>
        <v>0.02</v>
      </c>
      <c r="L81" s="99">
        <f>IF(J81=K81,J81,CONCATENATE(ROUND(J81*100,4),"~",ROUND(K81*100,4),"%"))</f>
        <v>0.02</v>
      </c>
    </row>
    <row r="82" spans="2:12">
      <c r="B82" s="78" t="s">
        <v>8</v>
      </c>
      <c r="C82" s="76">
        <f>대학별계산!J11</f>
        <v>520.524</v>
      </c>
      <c r="D82" s="97">
        <f>ROUND(대학별계산!K11,6)</f>
        <v>0</v>
      </c>
      <c r="E82" s="76">
        <f>대학별계산!L11</f>
        <v>0</v>
      </c>
      <c r="F82" s="97">
        <f>ROUND(근사값!K11,6)</f>
        <v>0</v>
      </c>
      <c r="G82" s="76">
        <f>근사값!L11</f>
        <v>0</v>
      </c>
      <c r="H82" s="76" t="str">
        <f t="shared" si="0"/>
        <v>0%</v>
      </c>
      <c r="I82" s="76" t="str">
        <f t="shared" si="1"/>
        <v>0등</v>
      </c>
      <c r="J82" s="98">
        <f>IFERROR(ROUND(대학별계산!M11,6),"")</f>
        <v>1.2999999999999999E-2</v>
      </c>
      <c r="K82" s="98">
        <f>ROUND(근사값!M11,6)</f>
        <v>1.2999999999999999E-2</v>
      </c>
      <c r="L82" s="99">
        <f>IF(J82=K82,J82,CONCATENATE(ROUND(J82*100,4),"~",ROUND(K82*100,4),"%"))</f>
        <v>1.2999999999999999E-2</v>
      </c>
    </row>
    <row r="83" spans="2:12">
      <c r="B83" s="78" t="s">
        <v>9</v>
      </c>
      <c r="C83" s="76">
        <f>대학별계산!J12</f>
        <v>652.90499999999997</v>
      </c>
      <c r="D83" s="97">
        <f>ROUND(대학별계산!K12,6)</f>
        <v>0</v>
      </c>
      <c r="E83" s="76">
        <f>대학별계산!L12</f>
        <v>0</v>
      </c>
      <c r="F83" s="97">
        <f>ROUND(근사값!K12,6)</f>
        <v>0</v>
      </c>
      <c r="G83" s="76">
        <f>근사값!L12</f>
        <v>0</v>
      </c>
      <c r="H83" s="76" t="str">
        <f t="shared" si="0"/>
        <v>0%</v>
      </c>
      <c r="I83" s="76" t="str">
        <f t="shared" si="1"/>
        <v>0등</v>
      </c>
      <c r="J83" s="98">
        <f>IFERROR(ROUND(대학별계산!M12,6),"")</f>
        <v>1.4999999999999999E-2</v>
      </c>
      <c r="K83" s="98">
        <f>ROUND(근사값!M12,6)</f>
        <v>1.4999999999999999E-2</v>
      </c>
      <c r="L83" s="99">
        <f>IF(J83=K83,J83,CONCATENATE(ROUND(J83*100,4),"~",ROUND(K83*100,4),"%"))</f>
        <v>1.4999999999999999E-2</v>
      </c>
    </row>
    <row r="84" spans="2:12">
      <c r="B84" s="78" t="s">
        <v>10</v>
      </c>
      <c r="C84" s="76">
        <f>대학별계산!J13</f>
        <v>653.80999999999995</v>
      </c>
      <c r="D84" s="97">
        <f>ROUND(대학별계산!K13,6)</f>
        <v>0</v>
      </c>
      <c r="E84" s="76">
        <f>대학별계산!L13</f>
        <v>0</v>
      </c>
      <c r="F84" s="97">
        <f>ROUND(근사값!K13,6)</f>
        <v>0</v>
      </c>
      <c r="G84" s="76">
        <f>근사값!L13</f>
        <v>0</v>
      </c>
      <c r="H84" s="76" t="str">
        <f t="shared" si="0"/>
        <v>0%</v>
      </c>
      <c r="I84" s="76" t="str">
        <f t="shared" si="1"/>
        <v>0등</v>
      </c>
      <c r="J84" s="98">
        <f>IFERROR(ROUND(대학별계산!M13,6),"")</f>
        <v>1.2999999999999999E-2</v>
      </c>
      <c r="K84" s="98">
        <f>ROUND(근사값!M13,6)</f>
        <v>1.2999999999999999E-2</v>
      </c>
      <c r="L84" s="99">
        <f>IF(J84=K84,J84,CONCATENATE(ROUND(J84*100,4),"~",ROUND(K84*100,4),"%"))</f>
        <v>1.2999999999999999E-2</v>
      </c>
    </row>
    <row r="85" spans="2:12">
      <c r="B85" s="78" t="s">
        <v>11</v>
      </c>
      <c r="C85" s="76">
        <f>대학별계산!J14</f>
        <v>973.95680465268833</v>
      </c>
      <c r="D85" s="97">
        <f>ROUND(대학별계산!K14,6)</f>
        <v>0</v>
      </c>
      <c r="E85" s="76">
        <f>대학별계산!L14</f>
        <v>0</v>
      </c>
      <c r="F85" s="97">
        <f>ROUND(근사값!K14,6)</f>
        <v>0</v>
      </c>
      <c r="G85" s="76">
        <f>근사값!L14</f>
        <v>0</v>
      </c>
      <c r="H85" s="76" t="str">
        <f t="shared" si="0"/>
        <v>0%</v>
      </c>
      <c r="I85" s="76" t="str">
        <f t="shared" si="1"/>
        <v>0등</v>
      </c>
      <c r="J85" s="98">
        <f>IFERROR(ROUND(대학별계산!M14,6),"")</f>
        <v>1.2999999999999999E-2</v>
      </c>
      <c r="K85" s="98">
        <f>ROUND(근사값!M14,6)</f>
        <v>1.2999999999999999E-2</v>
      </c>
      <c r="L85" s="99">
        <f>IF(J85=K85,J85,CONCATENATE(ROUND(J85*100,4),"~",ROUND(K85*100,4),"%"))</f>
        <v>1.2999999999999999E-2</v>
      </c>
    </row>
    <row r="86" spans="2:12">
      <c r="B86" s="78" t="s">
        <v>12</v>
      </c>
      <c r="C86" s="76">
        <f>대학별계산!J15</f>
        <v>872.53303471444576</v>
      </c>
      <c r="D86" s="97">
        <f>ROUND(대학별계산!K15,6)</f>
        <v>0</v>
      </c>
      <c r="E86" s="76">
        <f>대학별계산!L15</f>
        <v>0</v>
      </c>
      <c r="F86" s="97">
        <f>ROUND(근사값!K15,6)</f>
        <v>0</v>
      </c>
      <c r="G86" s="76">
        <f>근사값!L15</f>
        <v>0</v>
      </c>
      <c r="J86" s="98" t="str">
        <f>IFERROR(ROUND(대학별계산!M15,6),"")</f>
        <v/>
      </c>
      <c r="K86" s="98"/>
      <c r="L86" s="99" t="str">
        <f>IF(J86=K86,J86,CONCATENATE(ROUND(J86*100,4),"~",ROUND(K86*100,4),"%"))</f>
        <v/>
      </c>
    </row>
    <row r="87" spans="2:12">
      <c r="B87" s="78" t="s">
        <v>13</v>
      </c>
      <c r="C87" s="76">
        <f>대학별계산!J16</f>
        <v>973.15443710160775</v>
      </c>
      <c r="D87" s="97">
        <f>ROUND(대학별계산!K16,6)</f>
        <v>0</v>
      </c>
      <c r="E87" s="76">
        <f>대학별계산!L16</f>
        <v>0</v>
      </c>
      <c r="F87" s="97">
        <f>ROUND(근사값!K16,6)</f>
        <v>0</v>
      </c>
      <c r="G87" s="76">
        <f>근사값!L16</f>
        <v>0</v>
      </c>
      <c r="H87" s="76" t="str">
        <f t="shared" si="0"/>
        <v>0%</v>
      </c>
      <c r="I87" s="76" t="str">
        <f t="shared" si="1"/>
        <v>0등</v>
      </c>
      <c r="J87" s="98" t="str">
        <f>IFERROR(ROUND(대학별계산!M16,6),"")</f>
        <v/>
      </c>
      <c r="K87" s="98"/>
      <c r="L87" s="99" t="str">
        <f>IF(J87=K87,J87,CONCATENATE(ROUND(J87*100,4),"~",ROUND(K87*100,4),"%"))</f>
        <v/>
      </c>
    </row>
    <row r="88" spans="2:12">
      <c r="B88" s="78" t="s">
        <v>102</v>
      </c>
      <c r="C88" s="76">
        <f>대학별계산!J17</f>
        <v>455.25024999999999</v>
      </c>
      <c r="D88" s="97">
        <f>ROUND(대학별계산!K17,6)</f>
        <v>0</v>
      </c>
      <c r="E88" s="76">
        <f>대학별계산!L17</f>
        <v>0</v>
      </c>
      <c r="F88" s="97">
        <f>ROUND(근사값!K17,6)</f>
        <v>0</v>
      </c>
      <c r="G88" s="76">
        <f>근사값!L17</f>
        <v>0</v>
      </c>
      <c r="J88" s="98">
        <f>IFERROR(ROUND(대학별계산!M17,6),"")</f>
        <v>1.2999999999999999E-2</v>
      </c>
      <c r="K88" s="98">
        <f>ROUND(근사값!M17,6)</f>
        <v>1.2999999999999999E-2</v>
      </c>
      <c r="L88" s="99">
        <f>IF(J88=K88,J88,CONCATENATE(ROUND(J88*100,4),"~",ROUND(K88*100,4),"%"))</f>
        <v>1.2999999999999999E-2</v>
      </c>
    </row>
    <row r="89" spans="2:12">
      <c r="B89" s="78" t="s">
        <v>883</v>
      </c>
      <c r="C89" s="76">
        <f>대학별계산!J18</f>
        <v>455.25024999999999</v>
      </c>
      <c r="D89" s="97">
        <f>ROUND(대학별계산!K18,6)</f>
        <v>0</v>
      </c>
      <c r="E89" s="76">
        <f>대학별계산!L18</f>
        <v>0</v>
      </c>
      <c r="F89" s="97">
        <f>ROUND(근사값!K18,6)</f>
        <v>0</v>
      </c>
      <c r="G89" s="76">
        <f>근사값!L18</f>
        <v>0</v>
      </c>
      <c r="J89" s="98">
        <f>IFERROR(ROUND(대학별계산!M18,6),"")</f>
        <v>8.0000000000000002E-3</v>
      </c>
      <c r="K89" s="98">
        <f>ROUND(근사값!M18,6)</f>
        <v>8.0000000000000002E-3</v>
      </c>
      <c r="L89" s="99">
        <f>IF(J89=K89,J89,CONCATENATE(ROUND(J89*100,4),"~",ROUND(K89*100,4),"%"))</f>
        <v>8.0000000000000002E-3</v>
      </c>
    </row>
    <row r="90" spans="2:12">
      <c r="B90" s="78" t="s">
        <v>104</v>
      </c>
      <c r="C90" s="76">
        <f>대학별계산!J19</f>
        <v>775.72622208570192</v>
      </c>
      <c r="D90" s="97">
        <f>ROUND(대학별계산!K19,6)</f>
        <v>0</v>
      </c>
      <c r="E90" s="76">
        <f>대학별계산!L19</f>
        <v>0</v>
      </c>
      <c r="F90" s="97">
        <f>ROUND(근사값!K19,6)</f>
        <v>0</v>
      </c>
      <c r="G90" s="76">
        <f>근사값!L19</f>
        <v>0</v>
      </c>
      <c r="J90" s="98">
        <f>IFERROR(ROUND(대학별계산!M19,6),"")</f>
        <v>0.02</v>
      </c>
      <c r="K90" s="98">
        <f>ROUND(근사값!M19,6)</f>
        <v>0.02</v>
      </c>
      <c r="L90" s="99">
        <f>IF(J90=K90,J90,CONCATENATE(ROUND(J90*100,4),"~",ROUND(K90*100,4),"%"))</f>
        <v>0.02</v>
      </c>
    </row>
    <row r="91" spans="2:12">
      <c r="B91" s="78" t="s">
        <v>105</v>
      </c>
      <c r="C91" s="76">
        <f>대학별계산!J20</f>
        <v>778.05165467625898</v>
      </c>
      <c r="D91" s="97">
        <f>ROUND(대학별계산!K20,6)</f>
        <v>0</v>
      </c>
      <c r="E91" s="76">
        <f>대학별계산!L20</f>
        <v>0</v>
      </c>
      <c r="F91" s="97">
        <f>ROUND(근사값!K20,6)</f>
        <v>0</v>
      </c>
      <c r="G91" s="76">
        <f>근사값!L20</f>
        <v>0</v>
      </c>
      <c r="J91" s="98">
        <f>IFERROR(ROUND(대학별계산!M20,6),"")</f>
        <v>8.0000000000000002E-3</v>
      </c>
      <c r="K91" s="98">
        <f>ROUND(근사값!M20,6)</f>
        <v>8.0000000000000002E-3</v>
      </c>
      <c r="L91" s="99">
        <f>IF(J91=K91,J91,CONCATENATE(ROUND(J91*100,4),"~",ROUND(K91*100,4),"%"))</f>
        <v>8.0000000000000002E-3</v>
      </c>
    </row>
    <row r="92" spans="2:12">
      <c r="B92" s="78" t="s">
        <v>106</v>
      </c>
      <c r="C92" s="76">
        <f>대학별계산!J21</f>
        <v>781.531654676259</v>
      </c>
      <c r="D92" s="97">
        <f>ROUND(대학별계산!K21,6)</f>
        <v>0</v>
      </c>
      <c r="E92" s="76">
        <f>대학별계산!L21</f>
        <v>0</v>
      </c>
      <c r="F92" s="97">
        <f>ROUND(근사값!K21,6)</f>
        <v>0</v>
      </c>
      <c r="G92" s="76">
        <f>근사값!L21</f>
        <v>0</v>
      </c>
      <c r="J92" s="98"/>
      <c r="K92" s="98"/>
      <c r="L92" s="99">
        <f>IF(J92=K92,J92,CONCATENATE(ROUND(J92*100,4),"~",ROUND(K92*100,4),"%"))</f>
        <v>0</v>
      </c>
    </row>
    <row r="93" spans="2:12">
      <c r="B93" s="78" t="s">
        <v>14</v>
      </c>
      <c r="C93" s="76">
        <f>대학별계산!J22</f>
        <v>453.89749999999998</v>
      </c>
      <c r="D93" s="97">
        <f>ROUND(대학별계산!K22,6)</f>
        <v>0</v>
      </c>
      <c r="E93" s="76">
        <f>대학별계산!L22</f>
        <v>0</v>
      </c>
      <c r="F93" s="97">
        <f>ROUND(근사값!K22,6)</f>
        <v>0</v>
      </c>
      <c r="G93" s="76">
        <f>근사값!L22</f>
        <v>0</v>
      </c>
      <c r="J93" s="98"/>
      <c r="K93" s="98"/>
      <c r="L93" s="99">
        <f>IF(J93=K93,J93,CONCATENATE(ROUND(J93*100,4),"~",ROUND(K93*100,4),"%"))</f>
        <v>0</v>
      </c>
    </row>
    <row r="94" spans="2:12">
      <c r="B94" s="78" t="s">
        <v>15</v>
      </c>
      <c r="C94" s="76">
        <f>대학별계산!J23</f>
        <v>651.85</v>
      </c>
      <c r="D94" s="97">
        <f>ROUND(대학별계산!K23,6)</f>
        <v>0</v>
      </c>
      <c r="E94" s="76">
        <f>대학별계산!L23</f>
        <v>0</v>
      </c>
      <c r="F94" s="97">
        <f>ROUND(근사값!K23,6)</f>
        <v>0</v>
      </c>
      <c r="G94" s="76">
        <f>근사값!L23</f>
        <v>0</v>
      </c>
      <c r="J94" s="98">
        <f>IFERROR(ROUND(대학별계산!M23,6),"")</f>
        <v>1.2999999999999999E-2</v>
      </c>
      <c r="K94" s="98">
        <f>ROUND(근사값!M23,6)</f>
        <v>1.2999999999999999E-2</v>
      </c>
      <c r="L94" s="99">
        <f>IF(J94=K94,J94,CONCATENATE(ROUND(J94*100,4),"~",ROUND(K94*100,4),"%"))</f>
        <v>1.2999999999999999E-2</v>
      </c>
    </row>
    <row r="95" spans="2:12">
      <c r="B95" s="78" t="s">
        <v>16</v>
      </c>
      <c r="C95" s="76">
        <f>대학별계산!J24</f>
        <v>64.375</v>
      </c>
      <c r="D95" s="97">
        <f>ROUND(대학별계산!K24,6)</f>
        <v>0</v>
      </c>
      <c r="E95" s="76">
        <f>대학별계산!L24</f>
        <v>0</v>
      </c>
      <c r="F95" s="97">
        <f>ROUND(근사값!K24,6)</f>
        <v>0</v>
      </c>
      <c r="G95" s="76">
        <f>근사값!L24</f>
        <v>0</v>
      </c>
      <c r="J95" s="98">
        <f>IFERROR(ROUND(대학별계산!M24,6),"")</f>
        <v>2.3E-2</v>
      </c>
      <c r="K95" s="98">
        <f>ROUND(근사값!M24,6)</f>
        <v>2.3E-2</v>
      </c>
      <c r="L95" s="99">
        <f>IF(J95=K95,J95,CONCATENATE(ROUND(J95*100,4),"~",ROUND(K95*100,4),"%"))</f>
        <v>2.3E-2</v>
      </c>
    </row>
    <row r="96" spans="2:12">
      <c r="B96" s="78" t="s">
        <v>884</v>
      </c>
      <c r="C96" s="76">
        <f>대학별계산!J25</f>
        <v>961</v>
      </c>
      <c r="D96" s="97">
        <f>ROUND(대학별계산!K25,6)</f>
        <v>0</v>
      </c>
      <c r="E96" s="76">
        <f>대학별계산!L25</f>
        <v>0</v>
      </c>
      <c r="F96" s="97">
        <f>ROUND(근사값!K25,6)</f>
        <v>0</v>
      </c>
      <c r="G96" s="76">
        <f>근사값!L25</f>
        <v>0</v>
      </c>
      <c r="J96" s="98"/>
      <c r="K96" s="98"/>
    </row>
    <row r="97" spans="2:11">
      <c r="B97" s="78" t="s">
        <v>885</v>
      </c>
      <c r="C97" s="76">
        <f>대학별계산!J26</f>
        <v>962</v>
      </c>
      <c r="D97" s="97">
        <f>ROUND(대학별계산!K26,6)</f>
        <v>0</v>
      </c>
      <c r="E97" s="76">
        <f>대학별계산!L26</f>
        <v>0</v>
      </c>
      <c r="F97" s="97">
        <f>ROUND(근사값!K26,6)</f>
        <v>0</v>
      </c>
      <c r="G97" s="76">
        <f>근사값!L26</f>
        <v>0</v>
      </c>
      <c r="J97" s="98"/>
      <c r="K97" s="98"/>
    </row>
    <row r="98" spans="2:11">
      <c r="B98" s="89" t="s">
        <v>899</v>
      </c>
      <c r="C98" s="76">
        <f>대학별계산!J27</f>
        <v>953</v>
      </c>
      <c r="D98" s="97">
        <f>ROUND(대학별계산!K27,6)</f>
        <v>0</v>
      </c>
      <c r="E98" s="76">
        <f>대학별계산!L27</f>
        <v>0</v>
      </c>
      <c r="F98" s="97">
        <f>ROUND(근사값!K27,6)</f>
        <v>0</v>
      </c>
      <c r="G98" s="76">
        <f>근사값!L27</f>
        <v>0</v>
      </c>
      <c r="J98" s="98"/>
      <c r="K98" s="98"/>
    </row>
    <row r="99" spans="2:11">
      <c r="B99" s="78" t="s">
        <v>892</v>
      </c>
      <c r="C99" s="76">
        <f>대학별계산!J28</f>
        <v>864.70668176670438</v>
      </c>
      <c r="D99" s="97">
        <f>ROUND(대학별계산!K28,6)</f>
        <v>0</v>
      </c>
      <c r="E99" s="76">
        <f>대학별계산!L28</f>
        <v>0</v>
      </c>
      <c r="F99" s="97">
        <f>ROUND(근사값!K28,6)</f>
        <v>0</v>
      </c>
      <c r="G99" s="76">
        <f>근사값!L28</f>
        <v>0</v>
      </c>
      <c r="J99" s="98"/>
      <c r="K99" s="98"/>
    </row>
    <row r="100" spans="2:11">
      <c r="B100" s="78" t="s">
        <v>898</v>
      </c>
      <c r="C100" s="76">
        <f>대학별계산!J29</f>
        <v>0</v>
      </c>
      <c r="D100" s="97">
        <f>ROUND(대학별계산!K29,6)</f>
        <v>0</v>
      </c>
      <c r="E100" s="76">
        <f>대학별계산!L29</f>
        <v>0</v>
      </c>
      <c r="F100" s="97">
        <f>ROUND(근사값!K29,6)</f>
        <v>0</v>
      </c>
      <c r="G100" s="76">
        <f>근사값!L29</f>
        <v>0</v>
      </c>
      <c r="H100" s="76" t="str">
        <f t="shared" si="0"/>
        <v>0%</v>
      </c>
      <c r="I100" s="76" t="str">
        <f t="shared" si="1"/>
        <v>0등</v>
      </c>
      <c r="J100" s="98"/>
    </row>
  </sheetData>
  <sheetProtection algorithmName="SHA-512" hashValue="/ghD9CrHNoLoCG9eC4Rpe2EJh03pinj1QfWTc/XgMUGIZoZL5E/U703zaWFlqS7VVkwmBZNGCsAQmm5oZuIDAA==" saltValue="6dM54bJBf+Nmwj6V2d/cEA==" spinCount="100000" sheet="1" objects="1" scenarios="1" selectLockedCells="1"/>
  <mergeCells count="1">
    <mergeCell ref="B10:E11"/>
  </mergeCells>
  <phoneticPr fontId="4" type="noConversion"/>
  <hyperlinks>
    <hyperlink ref="C14" r:id="rId1"/>
    <hyperlink ref="C15" r:id="rId2"/>
    <hyperlink ref="C18" r:id="rId3"/>
    <hyperlink ref="C19" r:id="rId4"/>
    <hyperlink ref="C20" r:id="rId5"/>
    <hyperlink ref="C21" r:id="rId6"/>
    <hyperlink ref="C22" r:id="rId7"/>
    <hyperlink ref="B26" r:id="rId8"/>
  </hyperlinks>
  <pageMargins left="0.7" right="0.7" top="0.75" bottom="0.75" header="0.3" footer="0.3"/>
  <pageSetup paperSize="9" orientation="portrait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2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5</xdr:col>
                    <xdr:colOff>781050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781050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Drop Down 6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B2" sqref="B2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10.75" style="9" hidden="1" customWidth="1"/>
    <col min="12" max="12" width="10.25" style="9" hidden="1" customWidth="1"/>
    <col min="13" max="13" width="10.25" style="36" customWidth="1"/>
    <col min="14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66" t="s">
        <v>30</v>
      </c>
      <c r="C2" s="67" t="s">
        <v>38</v>
      </c>
      <c r="D2" s="67" t="s">
        <v>40</v>
      </c>
      <c r="E2" s="67" t="s">
        <v>42</v>
      </c>
      <c r="F2" s="68" t="str">
        <f>탐구선택계산!C2</f>
        <v>생윤</v>
      </c>
      <c r="G2" s="68" t="str">
        <f>탐구선택계산!D2</f>
        <v>한지</v>
      </c>
      <c r="H2" s="68" t="str">
        <f>탐구선택계산!E2</f>
        <v>중국어</v>
      </c>
      <c r="I2" s="28"/>
    </row>
    <row r="3" spans="1:25">
      <c r="B3" s="66" t="s">
        <v>20</v>
      </c>
      <c r="C3" s="69">
        <f>계산시트!C4</f>
        <v>131</v>
      </c>
      <c r="D3" s="69">
        <f>계산시트!D4</f>
        <v>131</v>
      </c>
      <c r="E3" s="69">
        <f>계산시트!E4</f>
        <v>129</v>
      </c>
      <c r="F3" s="69">
        <f>계산시트!F4</f>
        <v>59</v>
      </c>
      <c r="G3" s="69">
        <f>계산시트!G4</f>
        <v>65</v>
      </c>
      <c r="H3" s="69">
        <f>계산시트!H4</f>
        <v>64</v>
      </c>
      <c r="I3" s="27"/>
    </row>
    <row r="4" spans="1:25">
      <c r="B4" s="66" t="s">
        <v>28</v>
      </c>
      <c r="C4" s="69">
        <f>계산시트!C5</f>
        <v>97</v>
      </c>
      <c r="D4" s="69">
        <f>계산시트!D5</f>
        <v>99</v>
      </c>
      <c r="E4" s="69">
        <f>계산시트!E5</f>
        <v>94</v>
      </c>
      <c r="F4" s="69">
        <f>계산시트!F5</f>
        <v>78</v>
      </c>
      <c r="G4" s="69">
        <f>계산시트!G5</f>
        <v>97</v>
      </c>
      <c r="H4" s="69">
        <f>계산시트!H5</f>
        <v>93</v>
      </c>
      <c r="I4" s="27"/>
    </row>
    <row r="5" spans="1:25">
      <c r="B5" s="66" t="s">
        <v>846</v>
      </c>
      <c r="C5" s="69">
        <f>계산시트!C6</f>
        <v>1</v>
      </c>
      <c r="D5" s="69">
        <f>계산시트!D6</f>
        <v>1</v>
      </c>
      <c r="E5" s="69">
        <f>계산시트!E6</f>
        <v>2</v>
      </c>
      <c r="F5" s="69">
        <f>계산시트!F6</f>
        <v>3</v>
      </c>
      <c r="G5" s="69">
        <f>계산시트!G6</f>
        <v>1</v>
      </c>
      <c r="H5" s="69">
        <f>계산시트!H6</f>
        <v>2</v>
      </c>
      <c r="I5" s="27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71" t="s">
        <v>21</v>
      </c>
      <c r="C7" s="72" t="s">
        <v>31</v>
      </c>
      <c r="D7" s="72" t="s">
        <v>22</v>
      </c>
      <c r="E7" s="72" t="s">
        <v>23</v>
      </c>
      <c r="F7" s="73" t="s">
        <v>868</v>
      </c>
      <c r="G7" s="73" t="s">
        <v>869</v>
      </c>
      <c r="H7" s="73" t="s">
        <v>870</v>
      </c>
      <c r="I7" s="73" t="s">
        <v>877</v>
      </c>
      <c r="J7" s="72" t="s">
        <v>24</v>
      </c>
      <c r="K7" s="74"/>
      <c r="L7" s="74"/>
      <c r="M7" s="75" t="s">
        <v>972</v>
      </c>
      <c r="N7" s="76"/>
      <c r="O7" s="76"/>
      <c r="P7" s="76"/>
      <c r="Q7" s="76"/>
      <c r="R7" s="76"/>
      <c r="S7" s="76"/>
      <c r="T7" s="77" t="s">
        <v>36</v>
      </c>
      <c r="U7" s="72" t="s">
        <v>25</v>
      </c>
      <c r="V7" s="72" t="s">
        <v>22</v>
      </c>
      <c r="W7" s="72" t="s">
        <v>23</v>
      </c>
      <c r="X7" s="73" t="s">
        <v>871</v>
      </c>
      <c r="Y7" s="16"/>
    </row>
    <row r="8" spans="1:25">
      <c r="B8" s="78" t="s">
        <v>5</v>
      </c>
      <c r="C8" s="78">
        <f t="shared" ref="C8:C24" si="0">C$3*U8</f>
        <v>131</v>
      </c>
      <c r="D8" s="78">
        <f t="shared" ref="D8:D24" si="1">D$3*V8</f>
        <v>157.19999999999999</v>
      </c>
      <c r="E8" s="78">
        <f t="shared" ref="E8:E24" si="2">E$3*W8</f>
        <v>129</v>
      </c>
      <c r="F8" s="78">
        <f>INDEX(탐구선택계산!$30:$32,1,ROW(B8)-2)</f>
        <v>65.180000000000007</v>
      </c>
      <c r="G8" s="78">
        <f>INDEX(탐구선택계산!$30:$32,2,ROW(C8)-2)</f>
        <v>59.67</v>
      </c>
      <c r="H8" s="78">
        <f>INDEX(탐구선택계산!$30:$32,3,ROW(D8)-2)</f>
        <v>0</v>
      </c>
      <c r="I8" s="78">
        <f>SUM(F8:G8)*X8</f>
        <v>99.88000000000001</v>
      </c>
      <c r="J8" s="78">
        <f>ROUNDDOWN(SUM(C8,D8,E8,H8,I8)*탐구선택계산!F2*탐구선택계산!F4,2)</f>
        <v>0</v>
      </c>
      <c r="K8" s="79"/>
      <c r="L8" s="80"/>
      <c r="M8" s="81" t="e">
        <f>VLOOKUP(J8,청솔짭!B:R,17,TRUE)</f>
        <v>#N/A</v>
      </c>
      <c r="N8" s="76"/>
      <c r="O8" s="76"/>
      <c r="P8" s="76"/>
      <c r="Q8" s="76">
        <v>468.5</v>
      </c>
      <c r="R8" s="76">
        <v>471.75</v>
      </c>
      <c r="S8" s="76">
        <f>IF(R10&gt;=Q10,R8,Q8)</f>
        <v>468.5</v>
      </c>
      <c r="T8" s="78" t="s">
        <v>5</v>
      </c>
      <c r="U8" s="78">
        <v>1</v>
      </c>
      <c r="V8" s="78">
        <v>1.2</v>
      </c>
      <c r="W8" s="78">
        <v>1</v>
      </c>
      <c r="X8" s="78">
        <v>0.8</v>
      </c>
      <c r="Y8" s="16"/>
    </row>
    <row r="9" spans="1:25">
      <c r="B9" s="78" t="s">
        <v>6</v>
      </c>
      <c r="C9" s="78">
        <f t="shared" si="0"/>
        <v>168.42857142857144</v>
      </c>
      <c r="D9" s="78">
        <f t="shared" si="1"/>
        <v>168.42857142857144</v>
      </c>
      <c r="E9" s="78">
        <f t="shared" si="2"/>
        <v>165.85714285714286</v>
      </c>
      <c r="F9" s="78">
        <f>INDEX(탐구선택계산!$30:$32,1,ROW(B9)-2)</f>
        <v>65.180000000000007</v>
      </c>
      <c r="G9" s="78">
        <f>INDEX(탐구선택계산!$30:$32,2,ROW(C9)-2)</f>
        <v>59.67</v>
      </c>
      <c r="H9" s="78">
        <f>INDEX(탐구선택계산!$30:$32,3,ROW(D9)-2)</f>
        <v>63.63</v>
      </c>
      <c r="I9" s="78">
        <f>(LARGE(F9:H9,1)+LARGE(F9:H9,2))*X9</f>
        <v>82.806428571428583</v>
      </c>
      <c r="J9" s="82">
        <f>SUM(C9,D9,E9,I9)</f>
        <v>585.52071428571435</v>
      </c>
      <c r="K9" s="79"/>
      <c r="L9" s="80"/>
      <c r="M9" s="81">
        <f>VLOOKUP(J9,청솔짭!C:R,16,TRUE)</f>
        <v>1.3000000000000001E-2</v>
      </c>
      <c r="N9" s="76"/>
      <c r="O9" s="83" t="s">
        <v>878</v>
      </c>
      <c r="P9" s="84" t="s">
        <v>879</v>
      </c>
      <c r="Q9" s="83" t="s">
        <v>880</v>
      </c>
      <c r="R9" s="84" t="s">
        <v>881</v>
      </c>
      <c r="S9" s="83" t="s">
        <v>882</v>
      </c>
      <c r="T9" s="78" t="s">
        <v>6</v>
      </c>
      <c r="U9" s="78">
        <f>1*9/7</f>
        <v>1.2857142857142858</v>
      </c>
      <c r="V9" s="78">
        <f>U9</f>
        <v>1.2857142857142858</v>
      </c>
      <c r="W9" s="78">
        <f>U9</f>
        <v>1.2857142857142858</v>
      </c>
      <c r="X9" s="78">
        <f>0.5*9/7</f>
        <v>0.6428571428571429</v>
      </c>
      <c r="Y9" s="16"/>
    </row>
    <row r="10" spans="1:25">
      <c r="B10" s="78" t="s">
        <v>7</v>
      </c>
      <c r="C10" s="78">
        <f t="shared" si="0"/>
        <v>251.65421558164354</v>
      </c>
      <c r="D10" s="78">
        <f t="shared" si="1"/>
        <v>251.65421558164354</v>
      </c>
      <c r="E10" s="78">
        <f t="shared" si="2"/>
        <v>247.81216648879402</v>
      </c>
      <c r="F10" s="78">
        <f>INDEX(탐구선택계산!$30:$32,1,ROW(B10)-2)</f>
        <v>65.180000000000007</v>
      </c>
      <c r="G10" s="78">
        <f>INDEX(탐구선택계산!$30:$32,2,ROW(C10)-2)</f>
        <v>59.67</v>
      </c>
      <c r="H10" s="78">
        <f>IF(탐구선택계산!E1=1,0,INDEX(탐구선택계산!$30:$32,3,ROW(D10)-2))</f>
        <v>65.67</v>
      </c>
      <c r="I10" s="78">
        <f>IF(R10&gt;=Q10,H10+LARGE(F10:G10,1),F10+G10)*X10</f>
        <v>119.91995731056565</v>
      </c>
      <c r="J10" s="82">
        <f>SUM(C10,D10,E10,I10)</f>
        <v>871.04055496264675</v>
      </c>
      <c r="K10" s="79"/>
      <c r="L10" s="80"/>
      <c r="M10" s="81">
        <f>VLOOKUP(J10,청솔짭!D:R,15,TRUE)</f>
        <v>0.02</v>
      </c>
      <c r="N10" s="76" t="str">
        <f>IF(R10&gt;=Q10,"제2대체","제2미대체")</f>
        <v>제2미대체</v>
      </c>
      <c r="O10" s="84">
        <f>C3+D3+E3+(F10+G10)*0.5</f>
        <v>453.42500000000001</v>
      </c>
      <c r="P10" s="84">
        <f>C3+D3+E3+(LARGE(F10:G10,1)+H10)*0.5</f>
        <v>456.42500000000001</v>
      </c>
      <c r="Q10" s="84">
        <f>O10/468.5</f>
        <v>0.96782283884738529</v>
      </c>
      <c r="R10" s="84">
        <f>P10/471.75</f>
        <v>0.96751457339692637</v>
      </c>
      <c r="S10" s="84">
        <f>MAX(Q10:R10)</f>
        <v>0.96782283884738529</v>
      </c>
      <c r="T10" s="78" t="s">
        <v>7</v>
      </c>
      <c r="U10" s="78">
        <f>900/S8</f>
        <v>1.9210245464247599</v>
      </c>
      <c r="V10" s="78">
        <f>900/S8</f>
        <v>1.9210245464247599</v>
      </c>
      <c r="W10" s="78">
        <f>900/S8</f>
        <v>1.9210245464247599</v>
      </c>
      <c r="X10" s="78">
        <f>450/S8</f>
        <v>0.96051227321237997</v>
      </c>
      <c r="Y10" s="16"/>
    </row>
    <row r="11" spans="1:25">
      <c r="B11" s="78" t="s">
        <v>8</v>
      </c>
      <c r="C11" s="78">
        <f t="shared" si="0"/>
        <v>131</v>
      </c>
      <c r="D11" s="78">
        <f t="shared" si="1"/>
        <v>170.3</v>
      </c>
      <c r="E11" s="78">
        <f t="shared" si="2"/>
        <v>167.70000000000002</v>
      </c>
      <c r="F11" s="78">
        <f>INDEX(탐구선택계산!$30:$32,1,ROW(B11)-2)</f>
        <v>65.180000000000007</v>
      </c>
      <c r="G11" s="78">
        <f>INDEX(탐구선택계산!$30:$32,2,ROW(C11)-2)</f>
        <v>59.67</v>
      </c>
      <c r="H11" s="78">
        <f>INDEX(탐구선택계산!$30:$32,3,ROW(D11)-2)</f>
        <v>63.63</v>
      </c>
      <c r="I11" s="78">
        <f t="shared" ref="I11:I27" si="3">(LARGE(F11:H11,1)+LARGE(F11:H11,2))*X11</f>
        <v>51.524000000000001</v>
      </c>
      <c r="J11" s="82">
        <f t="shared" ref="J11:J28" si="4">SUM(C11,D11,E11,I11)</f>
        <v>520.524</v>
      </c>
      <c r="K11" s="79"/>
      <c r="L11" s="80"/>
      <c r="M11" s="81">
        <f>VLOOKUP(J11,청솔짭!E:R,14,TRUE)</f>
        <v>1.3000000000000001E-2</v>
      </c>
      <c r="N11" s="76"/>
      <c r="O11" s="76"/>
      <c r="P11" s="76"/>
      <c r="Q11" s="76"/>
      <c r="R11" s="76"/>
      <c r="S11" s="76"/>
      <c r="T11" s="78" t="s">
        <v>8</v>
      </c>
      <c r="U11" s="78">
        <v>1</v>
      </c>
      <c r="V11" s="78">
        <v>1.3</v>
      </c>
      <c r="W11" s="78">
        <v>1.3</v>
      </c>
      <c r="X11" s="78">
        <v>0.4</v>
      </c>
      <c r="Y11" s="16"/>
    </row>
    <row r="12" spans="1:25">
      <c r="B12" s="78" t="s">
        <v>9</v>
      </c>
      <c r="C12" s="78">
        <f t="shared" si="0"/>
        <v>196.5</v>
      </c>
      <c r="D12" s="78">
        <f t="shared" si="1"/>
        <v>196.5</v>
      </c>
      <c r="E12" s="78">
        <f t="shared" si="2"/>
        <v>193.5</v>
      </c>
      <c r="F12" s="78">
        <f>INDEX(탐구선택계산!$30:$32,1,ROW(B12)-2)</f>
        <v>67.180000000000007</v>
      </c>
      <c r="G12" s="78">
        <f>INDEX(탐구선택계산!$30:$32,2,ROW(C12)-2)</f>
        <v>61.67</v>
      </c>
      <c r="H12" s="78">
        <f>INDEX(탐구선택계산!$30:$32,3,ROW(D12)-2)</f>
        <v>65.63</v>
      </c>
      <c r="I12" s="78">
        <f t="shared" si="3"/>
        <v>66.405000000000001</v>
      </c>
      <c r="J12" s="82">
        <f t="shared" si="4"/>
        <v>652.90499999999997</v>
      </c>
      <c r="K12" s="79"/>
      <c r="L12" s="80"/>
      <c r="M12" s="81">
        <f>VLOOKUP(J12,청솔짭!F:R,13,TRUE)</f>
        <v>1.4999999999999999E-2</v>
      </c>
      <c r="N12" s="76"/>
      <c r="O12" s="76"/>
      <c r="P12" s="76"/>
      <c r="Q12" s="76"/>
      <c r="R12" s="76"/>
      <c r="S12" s="76"/>
      <c r="T12" s="78" t="s">
        <v>9</v>
      </c>
      <c r="U12" s="78">
        <v>1.5</v>
      </c>
      <c r="V12" s="78">
        <v>1.5</v>
      </c>
      <c r="W12" s="78">
        <v>1.5</v>
      </c>
      <c r="X12" s="78">
        <v>0.5</v>
      </c>
      <c r="Y12" s="16"/>
    </row>
    <row r="13" spans="1:25">
      <c r="B13" s="78" t="s">
        <v>10</v>
      </c>
      <c r="C13" s="78">
        <f t="shared" si="0"/>
        <v>131</v>
      </c>
      <c r="D13" s="78">
        <f t="shared" si="1"/>
        <v>196.5</v>
      </c>
      <c r="E13" s="78">
        <f t="shared" si="2"/>
        <v>193.5</v>
      </c>
      <c r="F13" s="78">
        <f>INDEX(탐구선택계산!$30:$32,1,ROW(B13)-2)</f>
        <v>67.180000000000007</v>
      </c>
      <c r="G13" s="78">
        <f>INDEX(탐구선택계산!$30:$32,2,ROW(C13)-2)</f>
        <v>61.67</v>
      </c>
      <c r="H13" s="78">
        <f>INDEX(탐구선택계산!$30:$32,3,ROW(D13)-2)</f>
        <v>65.63</v>
      </c>
      <c r="I13" s="78">
        <f t="shared" si="3"/>
        <v>132.81</v>
      </c>
      <c r="J13" s="82">
        <f t="shared" si="4"/>
        <v>653.80999999999995</v>
      </c>
      <c r="K13" s="79"/>
      <c r="L13" s="80"/>
      <c r="M13" s="81">
        <f>VLOOKUP(J13,청솔짭!G:R,12,TRUE)</f>
        <v>1.3000000000000001E-2</v>
      </c>
      <c r="N13" s="76"/>
      <c r="O13" s="76"/>
      <c r="P13" s="76"/>
      <c r="Q13" s="76"/>
      <c r="R13" s="76"/>
      <c r="S13" s="76"/>
      <c r="T13" s="78" t="s">
        <v>10</v>
      </c>
      <c r="U13" s="78">
        <v>1</v>
      </c>
      <c r="V13" s="78">
        <v>1.5</v>
      </c>
      <c r="W13" s="78">
        <v>1.5</v>
      </c>
      <c r="X13" s="78">
        <v>1</v>
      </c>
      <c r="Y13" s="16"/>
    </row>
    <row r="14" spans="1:25">
      <c r="B14" s="78" t="s">
        <v>11</v>
      </c>
      <c r="C14" s="78">
        <f t="shared" si="0"/>
        <v>235.6115107913669</v>
      </c>
      <c r="D14" s="78">
        <f t="shared" si="1"/>
        <v>250</v>
      </c>
      <c r="E14" s="78">
        <f t="shared" si="2"/>
        <v>244.31818181818184</v>
      </c>
      <c r="F14" s="78">
        <f>INDEX(탐구선택계산!$30:$32,1,ROW(B14)-2)</f>
        <v>65.91</v>
      </c>
      <c r="G14" s="78">
        <f>INDEX(탐구선택계산!$30:$32,2,ROW(C14)-2)</f>
        <v>59.93</v>
      </c>
      <c r="H14" s="78">
        <f>INDEX(탐구선택계산!$30:$32,3,ROW(D14)-2)</f>
        <v>64.42</v>
      </c>
      <c r="I14" s="78">
        <f t="shared" si="3"/>
        <v>244.02711204313954</v>
      </c>
      <c r="J14" s="82">
        <f t="shared" si="4"/>
        <v>973.95680465268833</v>
      </c>
      <c r="K14" s="79"/>
      <c r="L14" s="80"/>
      <c r="M14" s="81">
        <f>VLOOKUP(J14,청솔짭!H:R,11,TRUE)</f>
        <v>1.3000000000000001E-2</v>
      </c>
      <c r="N14" s="76"/>
      <c r="O14" s="76"/>
      <c r="P14" s="76"/>
      <c r="Q14" s="76" t="s">
        <v>26</v>
      </c>
      <c r="R14" s="76" t="s">
        <v>19</v>
      </c>
      <c r="S14" s="76"/>
      <c r="T14" s="78" t="s">
        <v>11</v>
      </c>
      <c r="U14" s="78">
        <f>250/139</f>
        <v>1.7985611510791366</v>
      </c>
      <c r="V14" s="78">
        <f>250/131</f>
        <v>1.9083969465648856</v>
      </c>
      <c r="W14" s="78">
        <f>250/132</f>
        <v>1.893939393939394</v>
      </c>
      <c r="X14" s="78">
        <f>250/(66.76*2)</f>
        <v>1.8723786698621927</v>
      </c>
      <c r="Y14" s="16"/>
    </row>
    <row r="15" spans="1:25">
      <c r="B15" s="78" t="s">
        <v>12</v>
      </c>
      <c r="C15" s="78">
        <f t="shared" si="0"/>
        <v>220.04479283314672</v>
      </c>
      <c r="D15" s="78">
        <f t="shared" si="1"/>
        <v>176.03583426651736</v>
      </c>
      <c r="E15" s="78">
        <f t="shared" si="2"/>
        <v>303.35946248600226</v>
      </c>
      <c r="F15" s="78">
        <f>INDEX(탐구선택계산!$30:$32,1,ROW(B15)-2)</f>
        <v>65.180000000000007</v>
      </c>
      <c r="G15" s="78">
        <f>INDEX(탐구선택계산!$30:$32,2,ROW(C15)-2)</f>
        <v>59.67</v>
      </c>
      <c r="H15" s="78">
        <f>INDEX(탐구선택계산!$30:$32,3,ROW(D15)-2)</f>
        <v>63.63</v>
      </c>
      <c r="I15" s="78">
        <f t="shared" si="3"/>
        <v>173.09294512877941</v>
      </c>
      <c r="J15" s="82">
        <f t="shared" si="4"/>
        <v>872.53303471444576</v>
      </c>
      <c r="K15" s="79"/>
      <c r="L15" s="80"/>
      <c r="M15" s="81" t="e">
        <f>VLOOKUP(J15,청솔짭!I:R,10,TRUE)</f>
        <v>#N/A</v>
      </c>
      <c r="N15" s="85">
        <f>MAX(Q15:R15)</f>
        <v>882.99091940976143</v>
      </c>
      <c r="O15" s="76" t="s">
        <v>29</v>
      </c>
      <c r="P15" s="76"/>
      <c r="Q15" s="85">
        <f>900*(D3*0.35+E3*0.4+((LARGE(F15:H15,1)+LARGE(F15:H15,2)))*0.25)/Q16</f>
        <v>882.99091940976143</v>
      </c>
      <c r="R15" s="86">
        <f>900*(D3*0.35+C3*0.4+((LARGE(F15:H15,1)+LARGE(F15:H15,2)))*0.25)/R16</f>
        <v>870.00555761393105</v>
      </c>
      <c r="S15" s="76"/>
      <c r="T15" s="78" t="s">
        <v>12</v>
      </c>
      <c r="U15" s="78">
        <f>900*0.25/133.95</f>
        <v>1.67973124300112</v>
      </c>
      <c r="V15" s="78">
        <f>900*0.2/133.95</f>
        <v>1.3437849944008959</v>
      </c>
      <c r="W15" s="78">
        <f>900*0.35/133.95</f>
        <v>2.3516237402015681</v>
      </c>
      <c r="X15" s="78">
        <f>900*0.2/133.95</f>
        <v>1.3437849944008959</v>
      </c>
      <c r="Y15" s="16"/>
    </row>
    <row r="16" spans="1:25">
      <c r="B16" s="78" t="s">
        <v>13</v>
      </c>
      <c r="C16" s="78">
        <f t="shared" si="0"/>
        <v>282.73381294964025</v>
      </c>
      <c r="D16" s="78">
        <f t="shared" si="1"/>
        <v>300</v>
      </c>
      <c r="E16" s="78">
        <f t="shared" si="2"/>
        <v>293.18181818181819</v>
      </c>
      <c r="F16" s="78">
        <f>INDEX(탐구선택계산!$30:$32,1,ROW(B16)-2)</f>
        <v>65.900000000000006</v>
      </c>
      <c r="G16" s="78">
        <f>INDEX(탐구선택계산!$30:$32,2,ROW(C16)-2)</f>
        <v>59.6</v>
      </c>
      <c r="H16" s="78">
        <f>INDEX(탐구선택계산!$30:$32,3,ROW(D16)-2)</f>
        <v>64.400000000000006</v>
      </c>
      <c r="I16" s="78">
        <f t="shared" si="3"/>
        <v>97.238805970149272</v>
      </c>
      <c r="J16" s="82">
        <f t="shared" si="4"/>
        <v>973.15443710160775</v>
      </c>
      <c r="K16" s="79"/>
      <c r="L16" s="80"/>
      <c r="M16" s="81" t="e">
        <f>VLOOKUP(J16,청솔짭!J:R,9,TRUE)</f>
        <v>#N/A</v>
      </c>
      <c r="N16" s="76"/>
      <c r="O16" s="76"/>
      <c r="P16" s="76"/>
      <c r="Q16" s="76">
        <f>O18*0.35+P18*0.4+0.5*Q18</f>
        <v>132.15</v>
      </c>
      <c r="R16" s="86">
        <f>N18*0.4+O18*0.35+0.5*Q18</f>
        <v>134.94999999999999</v>
      </c>
      <c r="S16" s="76"/>
      <c r="T16" s="78" t="s">
        <v>13</v>
      </c>
      <c r="U16" s="78">
        <f>300/139</f>
        <v>2.1582733812949639</v>
      </c>
      <c r="V16" s="78">
        <f>300/131</f>
        <v>2.2900763358778624</v>
      </c>
      <c r="W16" s="78">
        <f>300/132</f>
        <v>2.2727272727272729</v>
      </c>
      <c r="X16" s="78">
        <f>100/(사탐변표종합!L2*2)</f>
        <v>0.74626865671641796</v>
      </c>
      <c r="Y16" s="16"/>
    </row>
    <row r="17" spans="2:25">
      <c r="B17" s="78" t="s">
        <v>102</v>
      </c>
      <c r="C17" s="78">
        <f t="shared" si="0"/>
        <v>137.55000000000001</v>
      </c>
      <c r="D17" s="78">
        <f t="shared" si="1"/>
        <v>114.625</v>
      </c>
      <c r="E17" s="78">
        <f t="shared" si="2"/>
        <v>135.45000000000002</v>
      </c>
      <c r="F17" s="78">
        <f>INDEX(탐구선택계산!$30:$32,1,ROW(B17)-2)</f>
        <v>65.180000000000007</v>
      </c>
      <c r="G17" s="78">
        <f>INDEX(탐구선택계산!$30:$32,2,ROW(C17)-2)</f>
        <v>59.67</v>
      </c>
      <c r="H17" s="78">
        <f>INDEX(탐구선택계산!$30:$32,3,ROW(D17)-2)</f>
        <v>63.63</v>
      </c>
      <c r="I17" s="78">
        <f t="shared" si="3"/>
        <v>67.625250000000008</v>
      </c>
      <c r="J17" s="82">
        <f t="shared" si="4"/>
        <v>455.25024999999999</v>
      </c>
      <c r="K17" s="79"/>
      <c r="L17" s="80"/>
      <c r="M17" s="81">
        <f>VLOOKUP(J17,청솔짭!L:R,7,TRUE)</f>
        <v>1.3000000000000001E-2</v>
      </c>
      <c r="N17" s="76"/>
      <c r="O17" s="76"/>
      <c r="P17" s="76"/>
      <c r="Q17" s="76"/>
      <c r="R17" s="76"/>
      <c r="S17" s="76"/>
      <c r="T17" s="78" t="s">
        <v>102</v>
      </c>
      <c r="U17" s="78">
        <f>0.3*3.5</f>
        <v>1.05</v>
      </c>
      <c r="V17" s="78">
        <f>0.25*3.5</f>
        <v>0.875</v>
      </c>
      <c r="W17" s="78">
        <f>0.3*3.5</f>
        <v>1.05</v>
      </c>
      <c r="X17" s="78">
        <f>0.15*3.5</f>
        <v>0.52500000000000002</v>
      </c>
      <c r="Y17" s="16"/>
    </row>
    <row r="18" spans="2:25">
      <c r="B18" s="78" t="s">
        <v>883</v>
      </c>
      <c r="C18" s="78">
        <f t="shared" si="0"/>
        <v>91.7</v>
      </c>
      <c r="D18" s="78">
        <f t="shared" si="1"/>
        <v>160.47499999999999</v>
      </c>
      <c r="E18" s="78">
        <f t="shared" si="2"/>
        <v>135.45000000000002</v>
      </c>
      <c r="F18" s="78">
        <f>INDEX(탐구선택계산!$30:$32,1,ROW(B18)-2)</f>
        <v>65.180000000000007</v>
      </c>
      <c r="G18" s="78">
        <f>INDEX(탐구선택계산!$30:$32,2,ROW(C18)-2)</f>
        <v>59.67</v>
      </c>
      <c r="H18" s="78">
        <f>INDEX(탐구선택계산!$30:$32,3,ROW(D18)-2)</f>
        <v>63.63</v>
      </c>
      <c r="I18" s="78">
        <f t="shared" si="3"/>
        <v>67.625250000000008</v>
      </c>
      <c r="J18" s="82">
        <f t="shared" si="4"/>
        <v>455.25024999999999</v>
      </c>
      <c r="K18" s="79"/>
      <c r="L18" s="80"/>
      <c r="M18" s="81">
        <f>VLOOKUP(J18,청솔짭!K:R,8,TRUE)</f>
        <v>8.0000000000000002E-3</v>
      </c>
      <c r="N18" s="76">
        <v>139</v>
      </c>
      <c r="O18" s="76">
        <v>131</v>
      </c>
      <c r="P18" s="76">
        <v>132</v>
      </c>
      <c r="Q18" s="76">
        <v>67</v>
      </c>
      <c r="R18" s="76"/>
      <c r="S18" s="76"/>
      <c r="T18" s="78" t="s">
        <v>900</v>
      </c>
      <c r="U18" s="78">
        <f>3.5*0.2</f>
        <v>0.70000000000000007</v>
      </c>
      <c r="V18" s="78">
        <f>3.5*0.35</f>
        <v>1.2249999999999999</v>
      </c>
      <c r="W18" s="78">
        <f>3.5*0.3</f>
        <v>1.05</v>
      </c>
      <c r="X18" s="78">
        <f>0.15*3.5</f>
        <v>0.52500000000000002</v>
      </c>
      <c r="Y18" s="16"/>
    </row>
    <row r="19" spans="2:25">
      <c r="B19" s="78" t="s">
        <v>104</v>
      </c>
      <c r="C19" s="78">
        <f t="shared" si="0"/>
        <v>226.18705035971223</v>
      </c>
      <c r="D19" s="78">
        <f t="shared" si="1"/>
        <v>200</v>
      </c>
      <c r="E19" s="78">
        <f t="shared" si="2"/>
        <v>273.63636363636363</v>
      </c>
      <c r="F19" s="78">
        <f>INDEX(탐구선택계산!$30:$32,1,ROW(B19)-2)</f>
        <v>66.180000000000007</v>
      </c>
      <c r="G19" s="78">
        <f>INDEX(탐구선택계산!$30:$32,2,ROW(C19)-2)</f>
        <v>59.12</v>
      </c>
      <c r="H19" s="78">
        <f>INDEX(탐구선택계산!$30:$32,3,ROW(D19)-2)</f>
        <v>64.239999999999995</v>
      </c>
      <c r="I19" s="78">
        <f t="shared" si="3"/>
        <v>75.902808089626078</v>
      </c>
      <c r="J19" s="82">
        <f t="shared" si="4"/>
        <v>775.72622208570192</v>
      </c>
      <c r="K19" s="79"/>
      <c r="L19" s="80"/>
      <c r="M19" s="81">
        <f>VLOOKUP(J19,청솔짭!M:R,6,TRUE)</f>
        <v>0.02</v>
      </c>
      <c r="N19" s="76"/>
      <c r="O19" s="76"/>
      <c r="P19" s="76"/>
      <c r="Q19" s="76"/>
      <c r="R19" s="76"/>
      <c r="S19" s="76"/>
      <c r="T19" s="78" t="s">
        <v>104</v>
      </c>
      <c r="U19" s="78">
        <f>240/139</f>
        <v>1.7266187050359711</v>
      </c>
      <c r="V19" s="78">
        <f>200/131</f>
        <v>1.5267175572519085</v>
      </c>
      <c r="W19" s="78">
        <f>280/132</f>
        <v>2.1212121212121211</v>
      </c>
      <c r="X19" s="78">
        <f>80/(사탐변표종합!O2*2)</f>
        <v>0.58198748726902372</v>
      </c>
      <c r="Y19" s="16"/>
    </row>
    <row r="20" spans="2:25">
      <c r="B20" s="78" t="s">
        <v>105</v>
      </c>
      <c r="C20" s="78">
        <f t="shared" si="0"/>
        <v>215.63165467625899</v>
      </c>
      <c r="D20" s="78">
        <f t="shared" si="1"/>
        <v>228.8</v>
      </c>
      <c r="E20" s="78">
        <f t="shared" si="2"/>
        <v>223.6</v>
      </c>
      <c r="F20" s="78">
        <f>INDEX(탐구선택계산!$30:$32,1,ROW(B20)-2)</f>
        <v>55.67</v>
      </c>
      <c r="G20" s="78">
        <f>INDEX(탐구선택계산!$30:$32,2,ROW(C20)-2)</f>
        <v>50.97</v>
      </c>
      <c r="H20" s="78">
        <f>INDEX(탐구선택계산!$30:$32,3,ROW(D20)-2)</f>
        <v>54.35</v>
      </c>
      <c r="I20" s="78">
        <f t="shared" si="3"/>
        <v>110.02000000000001</v>
      </c>
      <c r="J20" s="82">
        <f t="shared" si="4"/>
        <v>778.05165467625898</v>
      </c>
      <c r="K20" s="79"/>
      <c r="L20" s="80"/>
      <c r="M20" s="81">
        <f>VLOOKUP(J20,청솔짭!N:R,5,TRUE)</f>
        <v>8.0000000000000002E-3</v>
      </c>
      <c r="N20" s="76"/>
      <c r="O20" s="76"/>
      <c r="P20" s="76"/>
      <c r="Q20" s="76"/>
      <c r="R20" s="76"/>
      <c r="S20" s="76"/>
      <c r="T20" s="78" t="s">
        <v>105</v>
      </c>
      <c r="U20" s="78">
        <f>228.8/139</f>
        <v>1.646043165467626</v>
      </c>
      <c r="V20" s="78">
        <f>228.8/131</f>
        <v>1.7465648854961833</v>
      </c>
      <c r="W20" s="78">
        <f>228.8/132</f>
        <v>1.7333333333333334</v>
      </c>
      <c r="X20" s="78">
        <f>113.6/((56.8*2))</f>
        <v>1</v>
      </c>
      <c r="Y20" s="16"/>
    </row>
    <row r="21" spans="2:25">
      <c r="B21" s="78" t="s">
        <v>106</v>
      </c>
      <c r="C21" s="78">
        <f t="shared" si="0"/>
        <v>215.63165467625899</v>
      </c>
      <c r="D21" s="78">
        <f t="shared" si="1"/>
        <v>228.8</v>
      </c>
      <c r="E21" s="78">
        <f t="shared" si="2"/>
        <v>223.6</v>
      </c>
      <c r="F21" s="78">
        <f>INDEX(탐구선택계산!$30:$32,1,ROW(B21)-2)</f>
        <v>56.77</v>
      </c>
      <c r="G21" s="78">
        <f>INDEX(탐구선택계산!$30:$32,2,ROW(C21)-2)</f>
        <v>56.58</v>
      </c>
      <c r="H21" s="78">
        <f>INDEX(탐구선택계산!$30:$32,3,ROW(D21)-2)</f>
        <v>56.73</v>
      </c>
      <c r="I21" s="78">
        <f t="shared" si="3"/>
        <v>113.5</v>
      </c>
      <c r="J21" s="82">
        <f t="shared" si="4"/>
        <v>781.531654676259</v>
      </c>
      <c r="K21" s="79"/>
      <c r="L21" s="80"/>
      <c r="M21" s="81"/>
      <c r="N21" s="76"/>
      <c r="O21" s="76"/>
      <c r="P21" s="76"/>
      <c r="Q21" s="76"/>
      <c r="R21" s="76"/>
      <c r="S21" s="76"/>
      <c r="T21" s="78" t="s">
        <v>106</v>
      </c>
      <c r="U21" s="78">
        <f>U20</f>
        <v>1.646043165467626</v>
      </c>
      <c r="V21" s="78">
        <f>V20</f>
        <v>1.7465648854961833</v>
      </c>
      <c r="W21" s="78">
        <f>W20</f>
        <v>1.7333333333333334</v>
      </c>
      <c r="X21" s="78">
        <f>X20</f>
        <v>1</v>
      </c>
      <c r="Y21" s="16"/>
    </row>
    <row r="22" spans="2:25">
      <c r="B22" s="78" t="s">
        <v>14</v>
      </c>
      <c r="C22" s="78">
        <f t="shared" si="0"/>
        <v>137.55000000000001</v>
      </c>
      <c r="D22" s="78">
        <f t="shared" si="1"/>
        <v>114.625</v>
      </c>
      <c r="E22" s="78">
        <f t="shared" si="2"/>
        <v>158.02499999999998</v>
      </c>
      <c r="F22" s="78">
        <f>INDEX(탐구선택계산!$30:$32,1,ROW(B22)-2)</f>
        <v>65.180000000000007</v>
      </c>
      <c r="G22" s="78">
        <f>INDEX(탐구선택계산!$30:$32,2,ROW(C22)-2)</f>
        <v>59.67</v>
      </c>
      <c r="H22" s="78">
        <f>INDEX(탐구선택계산!$30:$32,3,ROW(D22)-2)</f>
        <v>3.2</v>
      </c>
      <c r="I22" s="78">
        <f>(F22+G22)*X22</f>
        <v>43.697500000000005</v>
      </c>
      <c r="J22" s="82">
        <f t="shared" si="4"/>
        <v>453.89749999999998</v>
      </c>
      <c r="K22" s="79"/>
      <c r="L22" s="80"/>
      <c r="M22" s="81"/>
      <c r="N22" s="87"/>
      <c r="O22" s="88"/>
      <c r="P22" s="76"/>
      <c r="Q22" s="76"/>
      <c r="R22" s="76"/>
      <c r="S22" s="76"/>
      <c r="T22" s="78" t="s">
        <v>14</v>
      </c>
      <c r="U22" s="78">
        <f>3.5*0.3</f>
        <v>1.05</v>
      </c>
      <c r="V22" s="78">
        <f>3.5*0.25</f>
        <v>0.875</v>
      </c>
      <c r="W22" s="78">
        <f>3.5*0.35</f>
        <v>1.2249999999999999</v>
      </c>
      <c r="X22" s="78">
        <f>3.5*0.1</f>
        <v>0.35000000000000003</v>
      </c>
      <c r="Y22" s="16"/>
    </row>
    <row r="23" spans="2:25">
      <c r="B23" s="78" t="s">
        <v>15</v>
      </c>
      <c r="C23" s="78">
        <f t="shared" si="0"/>
        <v>196.5</v>
      </c>
      <c r="D23" s="78">
        <f t="shared" si="1"/>
        <v>131</v>
      </c>
      <c r="E23" s="78">
        <f t="shared" si="2"/>
        <v>193.5</v>
      </c>
      <c r="F23" s="78">
        <f>INDEX(탐구선택계산!$30:$32,1,ROW(B23)-2)</f>
        <v>65.180000000000007</v>
      </c>
      <c r="G23" s="78">
        <f>INDEX(탐구선택계산!$30:$32,2,ROW(C23)-2)</f>
        <v>59.67</v>
      </c>
      <c r="H23" s="78">
        <f>H10</f>
        <v>65.67</v>
      </c>
      <c r="I23" s="78">
        <f>(LARGE(F23:H23,1)+LARGE(F23:H23,2))*X23</f>
        <v>130.85000000000002</v>
      </c>
      <c r="J23" s="82">
        <f t="shared" si="4"/>
        <v>651.85</v>
      </c>
      <c r="K23" s="79"/>
      <c r="L23" s="80"/>
      <c r="M23" s="81">
        <f>VLOOKUP(J23,청솔짭!P:R,3,TRUE)</f>
        <v>1.3000000000000001E-2</v>
      </c>
      <c r="N23" s="76"/>
      <c r="O23" s="76"/>
      <c r="P23" s="76"/>
      <c r="Q23" s="76"/>
      <c r="R23" s="76"/>
      <c r="S23" s="76"/>
      <c r="T23" s="78" t="s">
        <v>15</v>
      </c>
      <c r="U23" s="78">
        <v>1.5</v>
      </c>
      <c r="V23" s="78">
        <v>1</v>
      </c>
      <c r="W23" s="78">
        <v>1.5</v>
      </c>
      <c r="X23" s="78">
        <v>1</v>
      </c>
      <c r="Y23" s="16"/>
    </row>
    <row r="24" spans="2:25">
      <c r="B24" s="78" t="s">
        <v>16</v>
      </c>
      <c r="C24" s="78">
        <f t="shared" si="0"/>
        <v>16.375</v>
      </c>
      <c r="D24" s="78">
        <f t="shared" si="1"/>
        <v>16.375</v>
      </c>
      <c r="E24" s="78">
        <f t="shared" si="2"/>
        <v>16.125</v>
      </c>
      <c r="F24" s="78">
        <f>INDEX(탐구선택계산!$30:$32,1,ROW(B24)-2)</f>
        <v>65</v>
      </c>
      <c r="G24" s="78">
        <f>INDEX(탐구선택계산!$30:$32,2,ROW(C24)-2)</f>
        <v>59</v>
      </c>
      <c r="H24" s="78">
        <f>INDEX(탐구선택계산!$30:$32,3,ROW(D24)-2)</f>
        <v>0</v>
      </c>
      <c r="I24" s="78">
        <f t="shared" si="3"/>
        <v>15.5</v>
      </c>
      <c r="J24" s="82">
        <f>C24+D24+E24+I24</f>
        <v>64.375</v>
      </c>
      <c r="K24" s="79"/>
      <c r="L24" s="80"/>
      <c r="M24" s="81">
        <f>VLOOKUP(J24,청솔짭!Q:R,2,TRUE)</f>
        <v>2.3E-2</v>
      </c>
      <c r="N24" s="76"/>
      <c r="O24" s="76"/>
      <c r="P24" s="76"/>
      <c r="Q24" s="76"/>
      <c r="R24" s="76"/>
      <c r="S24" s="76"/>
      <c r="T24" s="78" t="s">
        <v>16</v>
      </c>
      <c r="U24" s="78">
        <f>1/8</f>
        <v>0.125</v>
      </c>
      <c r="V24" s="78">
        <f>1/8</f>
        <v>0.125</v>
      </c>
      <c r="W24" s="78">
        <f>1/8</f>
        <v>0.125</v>
      </c>
      <c r="X24" s="78">
        <f>1/8</f>
        <v>0.125</v>
      </c>
      <c r="Y24" s="16"/>
    </row>
    <row r="25" spans="2:25">
      <c r="B25" s="78" t="s">
        <v>884</v>
      </c>
      <c r="C25" s="78">
        <f>C$4*U25</f>
        <v>291</v>
      </c>
      <c r="D25" s="78">
        <f>D$4*V25</f>
        <v>198</v>
      </c>
      <c r="E25" s="78">
        <f>E$4*W25</f>
        <v>282</v>
      </c>
      <c r="F25" s="78">
        <f>INDEX(탐구선택계산!$30:$32,1,ROW(B25)-2)</f>
        <v>97</v>
      </c>
      <c r="G25" s="78">
        <f>INDEX(탐구선택계산!$30:$32,2,ROW(C25)-2)</f>
        <v>78</v>
      </c>
      <c r="H25" s="78">
        <f>INDEX(탐구선택계산!$30:$32,3,ROW(D25)-2)</f>
        <v>93</v>
      </c>
      <c r="I25" s="78">
        <f t="shared" si="3"/>
        <v>190</v>
      </c>
      <c r="J25" s="82">
        <f t="shared" si="4"/>
        <v>961</v>
      </c>
      <c r="K25" s="79"/>
      <c r="L25" s="80"/>
      <c r="M25" s="81"/>
      <c r="N25" s="76"/>
      <c r="O25" s="76"/>
      <c r="P25" s="76"/>
      <c r="Q25" s="76"/>
      <c r="R25" s="76"/>
      <c r="S25" s="76"/>
      <c r="T25" s="78" t="s">
        <v>901</v>
      </c>
      <c r="U25" s="78">
        <v>3</v>
      </c>
      <c r="V25" s="78">
        <v>2</v>
      </c>
      <c r="W25" s="78">
        <v>3</v>
      </c>
      <c r="X25" s="78">
        <v>1</v>
      </c>
    </row>
    <row r="26" spans="2:25">
      <c r="B26" s="78" t="s">
        <v>885</v>
      </c>
      <c r="C26" s="78">
        <f t="shared" ref="C26:C27" si="5">C$4*U26</f>
        <v>242.5</v>
      </c>
      <c r="D26" s="78">
        <f t="shared" ref="D26:D27" si="6">D$4*V26</f>
        <v>247.5</v>
      </c>
      <c r="E26" s="78">
        <f t="shared" ref="E26:E27" si="7">E$4*W26</f>
        <v>282</v>
      </c>
      <c r="F26" s="78">
        <f>INDEX(탐구선택계산!$30:$32,1,ROW(B26)-2)</f>
        <v>97</v>
      </c>
      <c r="G26" s="78">
        <f>INDEX(탐구선택계산!$30:$32,2,ROW(C26)-2)</f>
        <v>78</v>
      </c>
      <c r="H26" s="78">
        <f>INDEX(탐구선택계산!$30:$32,3,ROW(D26)-2)</f>
        <v>93</v>
      </c>
      <c r="I26" s="78">
        <f t="shared" si="3"/>
        <v>190</v>
      </c>
      <c r="J26" s="82">
        <f t="shared" si="4"/>
        <v>962</v>
      </c>
      <c r="K26" s="79"/>
      <c r="L26" s="80"/>
      <c r="M26" s="81"/>
      <c r="N26" s="76"/>
      <c r="O26" s="76"/>
      <c r="P26" s="76"/>
      <c r="Q26" s="76"/>
      <c r="R26" s="76"/>
      <c r="S26" s="76"/>
      <c r="T26" s="78" t="s">
        <v>902</v>
      </c>
      <c r="U26" s="78">
        <v>2.5</v>
      </c>
      <c r="V26" s="78">
        <v>2.5</v>
      </c>
      <c r="W26" s="78">
        <v>3</v>
      </c>
      <c r="X26" s="78">
        <v>1</v>
      </c>
    </row>
    <row r="27" spans="2:25">
      <c r="B27" s="89" t="s">
        <v>899</v>
      </c>
      <c r="C27" s="78">
        <f t="shared" si="5"/>
        <v>194</v>
      </c>
      <c r="D27" s="78">
        <f t="shared" si="6"/>
        <v>396</v>
      </c>
      <c r="E27" s="78">
        <f t="shared" si="7"/>
        <v>188</v>
      </c>
      <c r="F27" s="78">
        <f>INDEX(탐구선택계산!$30:$32,1,ROW(B27)-2)</f>
        <v>97</v>
      </c>
      <c r="G27" s="78">
        <f>INDEX(탐구선택계산!$30:$32,2,ROW(C27)-2)</f>
        <v>78</v>
      </c>
      <c r="H27" s="78">
        <f>INDEX(탐구선택계산!$30:$32,3,ROW(D27)-2)</f>
        <v>0</v>
      </c>
      <c r="I27" s="78">
        <f t="shared" si="3"/>
        <v>175</v>
      </c>
      <c r="J27" s="82">
        <f t="shared" si="4"/>
        <v>953</v>
      </c>
      <c r="K27" s="79"/>
      <c r="L27" s="80"/>
      <c r="M27" s="81"/>
      <c r="N27" s="76"/>
      <c r="O27" s="76"/>
      <c r="P27" s="76"/>
      <c r="Q27" s="76"/>
      <c r="R27" s="76"/>
      <c r="S27" s="76"/>
      <c r="T27" s="89" t="s">
        <v>903</v>
      </c>
      <c r="U27" s="78">
        <v>2</v>
      </c>
      <c r="V27" s="78">
        <v>4</v>
      </c>
      <c r="W27" s="78">
        <v>2</v>
      </c>
      <c r="X27" s="78">
        <v>1</v>
      </c>
    </row>
    <row r="28" spans="2:25">
      <c r="B28" s="78" t="s">
        <v>892</v>
      </c>
      <c r="C28" s="78">
        <f>VLOOKUP(C4,언수외!$M:$P,2,FALSE)*U28</f>
        <v>177.01019252548133</v>
      </c>
      <c r="D28" s="78">
        <f>VLOOKUP(D4,언수외!$M:$O,3,FALSE)*V28</f>
        <v>260.92865232163081</v>
      </c>
      <c r="E28" s="78">
        <f>VLOOKUP(E4,언수외!$M:$O,3,FALSE)*W28</f>
        <v>170.69082672706682</v>
      </c>
      <c r="F28" s="78">
        <f>VLOOKUP(F4,언수외!$M:$P,4,FALSE)</f>
        <v>59.44</v>
      </c>
      <c r="G28" s="78">
        <f>VLOOKUP(G4,언수외!$M:$P,4,FALSE)</f>
        <v>66.180000000000007</v>
      </c>
      <c r="H28" s="78">
        <v>0</v>
      </c>
      <c r="I28" s="78">
        <f>(F28+G28)*X28</f>
        <v>256.07701019252551</v>
      </c>
      <c r="J28" s="82">
        <f t="shared" si="4"/>
        <v>864.70668176670438</v>
      </c>
      <c r="K28" s="79"/>
      <c r="L28" s="80"/>
      <c r="M28" s="81"/>
      <c r="N28" s="76"/>
      <c r="O28" s="76"/>
      <c r="P28" s="76"/>
      <c r="Q28" s="76"/>
      <c r="R28" s="76"/>
      <c r="S28" s="76"/>
      <c r="T28" s="78" t="s">
        <v>904</v>
      </c>
      <c r="U28" s="78">
        <f>900/(132+125*1.5+132+70.25*3)</f>
        <v>1.3590033975084939</v>
      </c>
      <c r="V28" s="78">
        <f>U28*1.5</f>
        <v>2.0385050962627407</v>
      </c>
      <c r="W28" s="78">
        <f>U28</f>
        <v>1.3590033975084939</v>
      </c>
      <c r="X28" s="78">
        <f>V28</f>
        <v>2.0385050962627407</v>
      </c>
    </row>
    <row r="29" spans="2:25">
      <c r="B29" s="78" t="s">
        <v>898</v>
      </c>
      <c r="C29" s="78">
        <f>VLOOKUP(C3,언수외!R:S,2,FALSE)*U29</f>
        <v>129.5</v>
      </c>
      <c r="D29" s="78">
        <f>VLOOKUP(D3,언수외!T:U,2,FALSE)*V29</f>
        <v>150</v>
      </c>
      <c r="E29" s="78">
        <f>E3*W29</f>
        <v>129</v>
      </c>
      <c r="F29" s="78">
        <f>INDEX(탐구선택계산!$30:$32,1,ROW(B28)-2)</f>
        <v>67.180000000000007</v>
      </c>
      <c r="G29" s="78">
        <f>INDEX(탐구선택계산!$30:$32,2,ROW(C28)-2)</f>
        <v>59.22</v>
      </c>
      <c r="H29" s="78">
        <v>0</v>
      </c>
      <c r="I29" s="78">
        <f>SUM(F29:G29)*X29</f>
        <v>101.12</v>
      </c>
      <c r="J29" s="78">
        <f>ROUNDDOWN(SUM(C29,D29,E29,I29)*탐구선택계산!F2,2)</f>
        <v>0</v>
      </c>
      <c r="K29" s="79"/>
      <c r="L29" s="80"/>
      <c r="M29" s="81"/>
      <c r="N29" s="76"/>
      <c r="O29" s="76"/>
      <c r="P29" s="76"/>
      <c r="Q29" s="76"/>
      <c r="R29" s="76"/>
      <c r="S29" s="76"/>
      <c r="T29" s="78" t="s">
        <v>905</v>
      </c>
      <c r="U29" s="78">
        <v>1</v>
      </c>
      <c r="V29" s="78">
        <v>1.2</v>
      </c>
      <c r="W29" s="78">
        <v>1</v>
      </c>
      <c r="X29" s="78">
        <v>0.8</v>
      </c>
    </row>
    <row r="30" spans="2:25">
      <c r="B30" s="78" t="s">
        <v>926</v>
      </c>
      <c r="C30" s="78">
        <f>C3*U30</f>
        <v>81.875</v>
      </c>
      <c r="D30" s="78">
        <f t="shared" ref="D30:E30" si="8">D3*V30</f>
        <v>81.875</v>
      </c>
      <c r="E30" s="78">
        <f t="shared" si="8"/>
        <v>80.625</v>
      </c>
      <c r="F30" s="78">
        <f>F3</f>
        <v>59</v>
      </c>
      <c r="G30" s="78">
        <f>G3</f>
        <v>65</v>
      </c>
      <c r="H30" s="78">
        <v>0</v>
      </c>
      <c r="I30" s="78">
        <f>SUM(F30:G30)*X30</f>
        <v>77.5</v>
      </c>
      <c r="J30" s="78">
        <f>SUM(C30:E30,I30)</f>
        <v>321.875</v>
      </c>
      <c r="K30" s="79"/>
      <c r="L30" s="80"/>
      <c r="M30" s="81"/>
      <c r="N30" s="76"/>
      <c r="O30" s="76"/>
      <c r="P30" s="76"/>
      <c r="Q30" s="76"/>
      <c r="R30" s="76"/>
      <c r="S30" s="76"/>
      <c r="T30" s="87" t="s">
        <v>924</v>
      </c>
      <c r="U30" s="76">
        <f>0.625</f>
        <v>0.625</v>
      </c>
      <c r="V30" s="76">
        <v>0.625</v>
      </c>
      <c r="W30" s="76">
        <f>0.625</f>
        <v>0.625</v>
      </c>
      <c r="X30" s="76">
        <f>0.625</f>
        <v>0.625</v>
      </c>
    </row>
    <row r="31" spans="2:25">
      <c r="B31" s="78" t="s">
        <v>927</v>
      </c>
      <c r="C31" s="78">
        <f>C4*U31</f>
        <v>97</v>
      </c>
      <c r="D31" s="78">
        <f t="shared" ref="D31:E31" si="9">D4*V31</f>
        <v>99</v>
      </c>
      <c r="E31" s="78">
        <f t="shared" si="9"/>
        <v>94</v>
      </c>
      <c r="F31" s="78">
        <f>F4</f>
        <v>78</v>
      </c>
      <c r="G31" s="78">
        <f>G4</f>
        <v>97</v>
      </c>
      <c r="H31" s="78">
        <v>0</v>
      </c>
      <c r="I31" s="78">
        <f>SUM(F31:G31)*X31</f>
        <v>87.5</v>
      </c>
      <c r="J31" s="78">
        <f>SUM(C31:E31,I31)</f>
        <v>377.5</v>
      </c>
      <c r="K31" s="79"/>
      <c r="L31" s="80"/>
      <c r="M31" s="81">
        <f>VLOOKUP(J31,청솔_경교용!A:B,2,TRUE)/100</f>
        <v>0.02</v>
      </c>
      <c r="N31" s="76"/>
      <c r="O31" s="76"/>
      <c r="P31" s="76"/>
      <c r="Q31" s="76"/>
      <c r="R31" s="76"/>
      <c r="S31" s="76"/>
      <c r="T31" s="87" t="s">
        <v>925</v>
      </c>
      <c r="U31" s="76">
        <v>1</v>
      </c>
      <c r="V31" s="76">
        <v>1</v>
      </c>
      <c r="W31" s="76">
        <v>1</v>
      </c>
      <c r="X31" s="76">
        <v>0.5</v>
      </c>
    </row>
  </sheetData>
  <sheetProtection algorithmName="SHA-512" hashValue="tlUbx9JvjfKgJVGsQlKwl2Ej6QJ5NLN7VseuTixjNpKUn8H2Fhq40ZjjCAY7le33BSv8tstpRVFL5C+4dkR13Q==" saltValue="9nyU0xkc6a5OtlQbkyF3QQ==" spinCount="100000" sheet="1" objects="1" scenarios="1" selectLockedCells="1"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K2" sqref="K1:L1048576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0" style="9" hidden="1" customWidth="1"/>
    <col min="12" max="12" width="10.25" style="9" hidden="1" customWidth="1"/>
    <col min="13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10" t="s">
        <v>27</v>
      </c>
      <c r="C2" s="23" t="s">
        <v>38</v>
      </c>
      <c r="D2" s="23" t="s">
        <v>40</v>
      </c>
      <c r="E2" s="23" t="s">
        <v>42</v>
      </c>
      <c r="F2" s="11" t="str">
        <f>탐구선택계산!C2</f>
        <v>생윤</v>
      </c>
      <c r="G2" s="11" t="str">
        <f>탐구선택계산!D2</f>
        <v>한지</v>
      </c>
      <c r="H2" s="11" t="str">
        <f>탐구선택계산!E2</f>
        <v>중국어</v>
      </c>
      <c r="I2" s="28"/>
    </row>
    <row r="3" spans="1:25">
      <c r="B3" s="10" t="s">
        <v>20</v>
      </c>
      <c r="C3" s="12">
        <f>계산시트!C4</f>
        <v>131</v>
      </c>
      <c r="D3" s="12">
        <f>계산시트!D4</f>
        <v>131</v>
      </c>
      <c r="E3" s="12">
        <f>계산시트!E4</f>
        <v>129</v>
      </c>
      <c r="F3" s="12">
        <f>계산시트!F4</f>
        <v>59</v>
      </c>
      <c r="G3" s="12">
        <f>계산시트!G4</f>
        <v>65</v>
      </c>
      <c r="H3" s="12">
        <f>계산시트!H4</f>
        <v>64</v>
      </c>
      <c r="I3" s="27"/>
    </row>
    <row r="4" spans="1:25">
      <c r="B4" s="10" t="s">
        <v>28</v>
      </c>
      <c r="C4" s="12">
        <f>계산시트!C5</f>
        <v>97</v>
      </c>
      <c r="D4" s="12">
        <f>계산시트!D5</f>
        <v>99</v>
      </c>
      <c r="E4" s="12">
        <f>계산시트!E5</f>
        <v>94</v>
      </c>
      <c r="F4" s="12">
        <f>계산시트!F5</f>
        <v>78</v>
      </c>
      <c r="G4" s="12">
        <f>계산시트!G5</f>
        <v>97</v>
      </c>
      <c r="H4" s="12">
        <f>계산시트!H5</f>
        <v>93</v>
      </c>
      <c r="I4" s="27"/>
    </row>
    <row r="5" spans="1:25">
      <c r="B5" s="10" t="s">
        <v>846</v>
      </c>
      <c r="C5" s="12">
        <f>계산시트!C6</f>
        <v>1</v>
      </c>
      <c r="D5" s="12">
        <f>계산시트!D6</f>
        <v>1</v>
      </c>
      <c r="E5" s="12">
        <f>계산시트!E6</f>
        <v>2</v>
      </c>
      <c r="F5" s="12">
        <f>계산시트!F6</f>
        <v>3</v>
      </c>
      <c r="G5" s="12">
        <f>계산시트!G6</f>
        <v>1</v>
      </c>
      <c r="H5" s="12">
        <f>계산시트!H6</f>
        <v>2</v>
      </c>
      <c r="I5" s="27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13" t="s">
        <v>21</v>
      </c>
      <c r="C7" s="14" t="s">
        <v>25</v>
      </c>
      <c r="D7" s="14" t="s">
        <v>22</v>
      </c>
      <c r="E7" s="14" t="s">
        <v>23</v>
      </c>
      <c r="F7" s="22" t="s">
        <v>868</v>
      </c>
      <c r="G7" s="22" t="s">
        <v>869</v>
      </c>
      <c r="H7" s="22" t="s">
        <v>870</v>
      </c>
      <c r="I7" s="22" t="s">
        <v>877</v>
      </c>
      <c r="J7" s="14" t="s">
        <v>24</v>
      </c>
      <c r="K7" s="31"/>
      <c r="L7" s="31"/>
      <c r="M7" s="31" t="s">
        <v>973</v>
      </c>
      <c r="T7" s="25" t="s">
        <v>36</v>
      </c>
      <c r="U7" s="14" t="s">
        <v>25</v>
      </c>
      <c r="V7" s="14" t="s">
        <v>22</v>
      </c>
      <c r="W7" s="14" t="s">
        <v>23</v>
      </c>
      <c r="X7" s="22" t="s">
        <v>871</v>
      </c>
      <c r="Y7" s="16"/>
    </row>
    <row r="8" spans="1:25">
      <c r="B8" s="15" t="s">
        <v>5</v>
      </c>
      <c r="C8" s="15">
        <f t="shared" ref="C8:E24" si="0">C$3*U8</f>
        <v>131</v>
      </c>
      <c r="D8" s="15">
        <f t="shared" si="0"/>
        <v>157.19999999999999</v>
      </c>
      <c r="E8" s="15">
        <f t="shared" si="0"/>
        <v>129</v>
      </c>
      <c r="F8" s="15">
        <f>INDEX(탐구선택계산!$30:$32,1,ROW(B8)-2)</f>
        <v>65.180000000000007</v>
      </c>
      <c r="G8" s="15">
        <f>INDEX(탐구선택계산!$30:$32,2,ROW(C8)-2)</f>
        <v>59.67</v>
      </c>
      <c r="H8" s="15">
        <f>INDEX(탐구선택계산!$30:$32,3,ROW(D8)-2)</f>
        <v>0</v>
      </c>
      <c r="I8" s="15">
        <f>SUM(F8:G8)*X8</f>
        <v>99.88000000000001</v>
      </c>
      <c r="J8" s="15">
        <f>ROUND(대학별계산!J8,2)</f>
        <v>0</v>
      </c>
      <c r="K8" s="34"/>
      <c r="L8" s="35"/>
      <c r="M8" s="46" t="e">
        <f>VLOOKUP(J8,청솔짭!B:R,17,TRUE)</f>
        <v>#N/A</v>
      </c>
      <c r="Q8" s="9">
        <v>468.5</v>
      </c>
      <c r="R8" s="9">
        <v>471.75</v>
      </c>
      <c r="S8" s="9">
        <f>IF(R10&gt;=Q10,R8,Q8)</f>
        <v>468.5</v>
      </c>
      <c r="T8" s="15" t="s">
        <v>5</v>
      </c>
      <c r="U8" s="15">
        <v>1</v>
      </c>
      <c r="V8" s="15">
        <v>1.2</v>
      </c>
      <c r="W8" s="15">
        <v>1</v>
      </c>
      <c r="X8" s="15">
        <v>0.8</v>
      </c>
      <c r="Y8" s="16"/>
    </row>
    <row r="9" spans="1:25">
      <c r="B9" s="15" t="s">
        <v>6</v>
      </c>
      <c r="C9" s="15">
        <f t="shared" si="0"/>
        <v>168.42857142857144</v>
      </c>
      <c r="D9" s="15">
        <f t="shared" si="0"/>
        <v>168.42857142857144</v>
      </c>
      <c r="E9" s="15">
        <f t="shared" si="0"/>
        <v>165.85714285714286</v>
      </c>
      <c r="F9" s="15">
        <f>INDEX(탐구선택계산!$30:$32,1,ROW(B9)-2)</f>
        <v>65.180000000000007</v>
      </c>
      <c r="G9" s="15">
        <f>INDEX(탐구선택계산!$30:$32,2,ROW(C9)-2)</f>
        <v>59.67</v>
      </c>
      <c r="H9" s="15">
        <f>INDEX(탐구선택계산!$30:$32,3,ROW(D9)-2)</f>
        <v>63.63</v>
      </c>
      <c r="I9" s="15">
        <f>(LARGE(F9:H9,1)+LARGE(F9:H9,2))*X9</f>
        <v>82.806428571428583</v>
      </c>
      <c r="J9" s="15">
        <f>ROUND(대학별계산!J9,2)</f>
        <v>585.52</v>
      </c>
      <c r="K9" s="34"/>
      <c r="L9" s="35"/>
      <c r="M9" s="46">
        <f>VLOOKUP(J9,청솔짭!C:R,16,TRUE)</f>
        <v>1.3000000000000001E-2</v>
      </c>
      <c r="O9" s="29" t="s">
        <v>878</v>
      </c>
      <c r="P9" s="20" t="s">
        <v>879</v>
      </c>
      <c r="Q9" s="29" t="s">
        <v>880</v>
      </c>
      <c r="R9" s="20" t="s">
        <v>881</v>
      </c>
      <c r="S9" s="29" t="s">
        <v>882</v>
      </c>
      <c r="T9" s="15" t="s">
        <v>6</v>
      </c>
      <c r="U9" s="15">
        <f>1*9/7</f>
        <v>1.2857142857142858</v>
      </c>
      <c r="V9" s="15">
        <f>U9</f>
        <v>1.2857142857142858</v>
      </c>
      <c r="W9" s="15">
        <f>U9</f>
        <v>1.2857142857142858</v>
      </c>
      <c r="X9" s="15">
        <f>0.5*9/7</f>
        <v>0.6428571428571429</v>
      </c>
      <c r="Y9" s="16"/>
    </row>
    <row r="10" spans="1:25">
      <c r="B10" s="15" t="s">
        <v>7</v>
      </c>
      <c r="C10" s="15">
        <f t="shared" si="0"/>
        <v>251.65421558164354</v>
      </c>
      <c r="D10" s="15">
        <f t="shared" si="0"/>
        <v>251.65421558164354</v>
      </c>
      <c r="E10" s="15">
        <f t="shared" si="0"/>
        <v>247.81216648879402</v>
      </c>
      <c r="F10" s="15">
        <f>INDEX(탐구선택계산!$30:$32,1,ROW(B10)-2)</f>
        <v>65.180000000000007</v>
      </c>
      <c r="G10" s="15">
        <f>INDEX(탐구선택계산!$30:$32,2,ROW(C10)-2)</f>
        <v>59.67</v>
      </c>
      <c r="H10" s="15">
        <f>IF(탐구선택계산!E1=1,0,INDEX(탐구선택계산!$30:$32,3,ROW(D10)-2))</f>
        <v>65.67</v>
      </c>
      <c r="I10" s="15">
        <f>IF(R10&gt;=Q10,H10+LARGE(F10:G10,1),F10+G10)*X10</f>
        <v>119.91995731056565</v>
      </c>
      <c r="J10" s="15">
        <f>ROUND(대학별계산!J10,2)</f>
        <v>871.04</v>
      </c>
      <c r="K10" s="34"/>
      <c r="L10" s="35"/>
      <c r="M10" s="46">
        <f>VLOOKUP(J10,청솔짭!D:R,15,TRUE)</f>
        <v>0.02</v>
      </c>
      <c r="N10" s="9" t="str">
        <f>IF(R10&gt;=Q10,"제2대체","제2미대체")</f>
        <v>제2미대체</v>
      </c>
      <c r="O10" s="20">
        <f>C3+D3+E3+(F10+G10)*0.5</f>
        <v>453.42500000000001</v>
      </c>
      <c r="P10" s="20">
        <f>C3+D3+E3+(LARGE(F10:G10,1)+H10)*0.5</f>
        <v>456.42500000000001</v>
      </c>
      <c r="Q10" s="20">
        <f>O10/468.5</f>
        <v>0.96782283884738529</v>
      </c>
      <c r="R10" s="20">
        <f>P10/471.75</f>
        <v>0.96751457339692637</v>
      </c>
      <c r="S10" s="20">
        <f>MAX(Q10:R10)</f>
        <v>0.96782283884738529</v>
      </c>
      <c r="T10" s="15" t="s">
        <v>7</v>
      </c>
      <c r="U10" s="15">
        <f>900/S8</f>
        <v>1.9210245464247599</v>
      </c>
      <c r="V10" s="15">
        <f>900/S8</f>
        <v>1.9210245464247599</v>
      </c>
      <c r="W10" s="15">
        <f>900/S8</f>
        <v>1.9210245464247599</v>
      </c>
      <c r="X10" s="15">
        <f>450/S8</f>
        <v>0.96051227321237997</v>
      </c>
      <c r="Y10" s="16"/>
    </row>
    <row r="11" spans="1:25">
      <c r="B11" s="15" t="s">
        <v>8</v>
      </c>
      <c r="C11" s="15">
        <f t="shared" si="0"/>
        <v>131</v>
      </c>
      <c r="D11" s="15">
        <f t="shared" si="0"/>
        <v>170.3</v>
      </c>
      <c r="E11" s="15">
        <f t="shared" si="0"/>
        <v>167.70000000000002</v>
      </c>
      <c r="F11" s="15">
        <f>INDEX(탐구선택계산!$30:$32,1,ROW(B11)-2)</f>
        <v>65.180000000000007</v>
      </c>
      <c r="G11" s="15">
        <f>INDEX(탐구선택계산!$30:$32,2,ROW(C11)-2)</f>
        <v>59.67</v>
      </c>
      <c r="H11" s="15">
        <f>INDEX(탐구선택계산!$30:$32,3,ROW(D11)-2)</f>
        <v>63.63</v>
      </c>
      <c r="I11" s="15">
        <f t="shared" ref="I11:I27" si="1">(LARGE(F11:H11,1)+LARGE(F11:H11,2))*X11</f>
        <v>51.524000000000001</v>
      </c>
      <c r="J11" s="15">
        <f>ROUND(대학별계산!J11,2)</f>
        <v>520.52</v>
      </c>
      <c r="K11" s="34"/>
      <c r="L11" s="35"/>
      <c r="M11" s="46">
        <f>VLOOKUP(J11,청솔짭!E:R,14,TRUE)</f>
        <v>1.3000000000000001E-2</v>
      </c>
      <c r="T11" s="15" t="s">
        <v>8</v>
      </c>
      <c r="U11" s="15">
        <v>1</v>
      </c>
      <c r="V11" s="15">
        <v>1.3</v>
      </c>
      <c r="W11" s="15">
        <v>1.3</v>
      </c>
      <c r="X11" s="15">
        <v>0.4</v>
      </c>
      <c r="Y11" s="16"/>
    </row>
    <row r="12" spans="1:25">
      <c r="B12" s="15" t="s">
        <v>9</v>
      </c>
      <c r="C12" s="15">
        <f t="shared" si="0"/>
        <v>196.5</v>
      </c>
      <c r="D12" s="15">
        <f t="shared" si="0"/>
        <v>196.5</v>
      </c>
      <c r="E12" s="15">
        <f t="shared" si="0"/>
        <v>193.5</v>
      </c>
      <c r="F12" s="15">
        <f>INDEX(탐구선택계산!$30:$32,1,ROW(B12)-2)</f>
        <v>67.180000000000007</v>
      </c>
      <c r="G12" s="15">
        <f>INDEX(탐구선택계산!$30:$32,2,ROW(C12)-2)</f>
        <v>61.67</v>
      </c>
      <c r="H12" s="15">
        <f>INDEX(탐구선택계산!$30:$32,3,ROW(D12)-2)</f>
        <v>65.63</v>
      </c>
      <c r="I12" s="15">
        <f t="shared" si="1"/>
        <v>66.405000000000001</v>
      </c>
      <c r="J12" s="15">
        <f>ROUND(대학별계산!J12,2)</f>
        <v>652.91</v>
      </c>
      <c r="K12" s="34"/>
      <c r="L12" s="35"/>
      <c r="M12" s="46">
        <f>VLOOKUP(J12,청솔짭!F:R,13,TRUE)</f>
        <v>1.4999999999999999E-2</v>
      </c>
      <c r="T12" s="15" t="s">
        <v>9</v>
      </c>
      <c r="U12" s="15">
        <v>1.5</v>
      </c>
      <c r="V12" s="15">
        <v>1.5</v>
      </c>
      <c r="W12" s="15">
        <v>1.5</v>
      </c>
      <c r="X12" s="15">
        <v>0.5</v>
      </c>
      <c r="Y12" s="16"/>
    </row>
    <row r="13" spans="1:25">
      <c r="B13" s="15" t="s">
        <v>10</v>
      </c>
      <c r="C13" s="15">
        <f t="shared" si="0"/>
        <v>131</v>
      </c>
      <c r="D13" s="15">
        <f t="shared" si="0"/>
        <v>196.5</v>
      </c>
      <c r="E13" s="15">
        <f t="shared" si="0"/>
        <v>193.5</v>
      </c>
      <c r="F13" s="15">
        <f>INDEX(탐구선택계산!$30:$32,1,ROW(B13)-2)</f>
        <v>67.180000000000007</v>
      </c>
      <c r="G13" s="15">
        <f>INDEX(탐구선택계산!$30:$32,2,ROW(C13)-2)</f>
        <v>61.67</v>
      </c>
      <c r="H13" s="15">
        <f>INDEX(탐구선택계산!$30:$32,3,ROW(D13)-2)</f>
        <v>65.63</v>
      </c>
      <c r="I13" s="15">
        <f t="shared" si="1"/>
        <v>132.81</v>
      </c>
      <c r="J13" s="15">
        <f>ROUND(대학별계산!J13,2)</f>
        <v>653.80999999999995</v>
      </c>
      <c r="K13" s="34"/>
      <c r="L13" s="35"/>
      <c r="M13" s="46">
        <f>VLOOKUP(J13,청솔짭!G:R,12,TRUE)</f>
        <v>1.3000000000000001E-2</v>
      </c>
      <c r="T13" s="15" t="s">
        <v>10</v>
      </c>
      <c r="U13" s="15">
        <v>1</v>
      </c>
      <c r="V13" s="15">
        <v>1.5</v>
      </c>
      <c r="W13" s="15">
        <v>1.5</v>
      </c>
      <c r="X13" s="15">
        <v>1</v>
      </c>
      <c r="Y13" s="16"/>
    </row>
    <row r="14" spans="1:25">
      <c r="B14" s="15" t="s">
        <v>11</v>
      </c>
      <c r="C14" s="15">
        <f t="shared" si="0"/>
        <v>235.6115107913669</v>
      </c>
      <c r="D14" s="15">
        <f t="shared" si="0"/>
        <v>250</v>
      </c>
      <c r="E14" s="15">
        <f t="shared" si="0"/>
        <v>244.31818181818184</v>
      </c>
      <c r="F14" s="15">
        <f>INDEX(탐구선택계산!$30:$32,1,ROW(B14)-2)</f>
        <v>65.91</v>
      </c>
      <c r="G14" s="15">
        <f>INDEX(탐구선택계산!$30:$32,2,ROW(C14)-2)</f>
        <v>59.93</v>
      </c>
      <c r="H14" s="15">
        <f>INDEX(탐구선택계산!$30:$32,3,ROW(D14)-2)</f>
        <v>64.42</v>
      </c>
      <c r="I14" s="15">
        <f t="shared" si="1"/>
        <v>244.02711204313954</v>
      </c>
      <c r="J14" s="15">
        <f>ROUND(대학별계산!J14,2)</f>
        <v>973.96</v>
      </c>
      <c r="K14" s="34"/>
      <c r="L14" s="35"/>
      <c r="M14" s="46">
        <f>VLOOKUP(J14,청솔짭!H:R,11,TRUE)</f>
        <v>1.3000000000000001E-2</v>
      </c>
      <c r="Q14" s="9" t="s">
        <v>26</v>
      </c>
      <c r="R14" s="9" t="s">
        <v>19</v>
      </c>
      <c r="T14" s="15" t="s">
        <v>11</v>
      </c>
      <c r="U14" s="15">
        <f>250/139</f>
        <v>1.7985611510791366</v>
      </c>
      <c r="V14" s="15">
        <f>250/131</f>
        <v>1.9083969465648856</v>
      </c>
      <c r="W14" s="15">
        <f>250/132</f>
        <v>1.893939393939394</v>
      </c>
      <c r="X14" s="15">
        <f>250/(66.76*2)</f>
        <v>1.8723786698621927</v>
      </c>
      <c r="Y14" s="16"/>
    </row>
    <row r="15" spans="1:25">
      <c r="B15" s="15" t="s">
        <v>12</v>
      </c>
      <c r="C15" s="15">
        <f t="shared" si="0"/>
        <v>220.04479283314672</v>
      </c>
      <c r="D15" s="15">
        <f t="shared" si="0"/>
        <v>176.03583426651736</v>
      </c>
      <c r="E15" s="15">
        <f t="shared" si="0"/>
        <v>303.35946248600226</v>
      </c>
      <c r="F15" s="15">
        <f>INDEX(탐구선택계산!$30:$32,1,ROW(B15)-2)</f>
        <v>65.180000000000007</v>
      </c>
      <c r="G15" s="15">
        <f>INDEX(탐구선택계산!$30:$32,2,ROW(C15)-2)</f>
        <v>59.67</v>
      </c>
      <c r="H15" s="15">
        <f>INDEX(탐구선택계산!$30:$32,3,ROW(D15)-2)</f>
        <v>63.63</v>
      </c>
      <c r="I15" s="15">
        <f t="shared" si="1"/>
        <v>173.09294512877941</v>
      </c>
      <c r="J15" s="15">
        <f>ROUND(대학별계산!J15,2)</f>
        <v>872.53</v>
      </c>
      <c r="K15" s="34"/>
      <c r="L15" s="35"/>
      <c r="M15" s="46" t="e">
        <f>VLOOKUP(J15,청솔짭!I:R,10,TRUE)</f>
        <v>#N/A</v>
      </c>
      <c r="N15" s="17">
        <f>MAX(Q15:R15)</f>
        <v>882.99091940976143</v>
      </c>
      <c r="O15" s="9" t="s">
        <v>29</v>
      </c>
      <c r="Q15" s="17">
        <f>900*(D3*0.35+E3*0.4+((LARGE(F15:H15,1)+LARGE(F15:H15,2)))*0.25)/Q16</f>
        <v>882.99091940976143</v>
      </c>
      <c r="R15" s="18">
        <f>900*(D3*0.35+C3*0.4+((LARGE(F15:H15,1)+LARGE(F15:H15,2)))*0.25)/R16</f>
        <v>870.00555761393105</v>
      </c>
      <c r="T15" s="15" t="s">
        <v>12</v>
      </c>
      <c r="U15" s="15">
        <f>900*0.25/133.95</f>
        <v>1.67973124300112</v>
      </c>
      <c r="V15" s="15">
        <f>900*0.2/133.95</f>
        <v>1.3437849944008959</v>
      </c>
      <c r="W15" s="15">
        <f>900*0.35/133.95</f>
        <v>2.3516237402015681</v>
      </c>
      <c r="X15" s="15">
        <f>900*0.2/133.95</f>
        <v>1.3437849944008959</v>
      </c>
      <c r="Y15" s="16"/>
    </row>
    <row r="16" spans="1:25">
      <c r="B16" s="15" t="s">
        <v>13</v>
      </c>
      <c r="C16" s="15">
        <f t="shared" si="0"/>
        <v>282.73381294964025</v>
      </c>
      <c r="D16" s="15">
        <f t="shared" si="0"/>
        <v>300</v>
      </c>
      <c r="E16" s="15">
        <f t="shared" si="0"/>
        <v>293.18181818181819</v>
      </c>
      <c r="F16" s="15">
        <f>INDEX(탐구선택계산!$30:$32,1,ROW(B16)-2)</f>
        <v>65.900000000000006</v>
      </c>
      <c r="G16" s="15">
        <f>INDEX(탐구선택계산!$30:$32,2,ROW(C16)-2)</f>
        <v>59.6</v>
      </c>
      <c r="H16" s="15">
        <f>INDEX(탐구선택계산!$30:$32,3,ROW(D16)-2)</f>
        <v>64.400000000000006</v>
      </c>
      <c r="I16" s="15">
        <f t="shared" si="1"/>
        <v>97.238805970149272</v>
      </c>
      <c r="J16" s="15">
        <f>ROUND(대학별계산!J16,2)</f>
        <v>973.15</v>
      </c>
      <c r="K16" s="34"/>
      <c r="L16" s="35"/>
      <c r="M16" s="46" t="e">
        <f>VLOOKUP(J16,청솔짭!J:R,9,TRUE)</f>
        <v>#N/A</v>
      </c>
      <c r="Q16" s="9">
        <f>대학별계산!Q16</f>
        <v>132.15</v>
      </c>
      <c r="R16" s="9">
        <f>대학별계산!R16</f>
        <v>134.94999999999999</v>
      </c>
      <c r="T16" s="15" t="s">
        <v>13</v>
      </c>
      <c r="U16" s="15">
        <f>300/139</f>
        <v>2.1582733812949639</v>
      </c>
      <c r="V16" s="15">
        <f>300/131</f>
        <v>2.2900763358778624</v>
      </c>
      <c r="W16" s="15">
        <f>300/132</f>
        <v>2.2727272727272729</v>
      </c>
      <c r="X16" s="15">
        <f>100/(사탐변표종합!L2*2)</f>
        <v>0.74626865671641796</v>
      </c>
      <c r="Y16" s="16"/>
    </row>
    <row r="17" spans="2:25">
      <c r="B17" s="15" t="s">
        <v>102</v>
      </c>
      <c r="C17" s="15">
        <f t="shared" si="0"/>
        <v>137.55000000000001</v>
      </c>
      <c r="D17" s="15">
        <f t="shared" si="0"/>
        <v>114.625</v>
      </c>
      <c r="E17" s="15">
        <f t="shared" si="0"/>
        <v>135.45000000000002</v>
      </c>
      <c r="F17" s="15">
        <f>INDEX(탐구선택계산!$30:$32,1,ROW(B17)-2)</f>
        <v>65.180000000000007</v>
      </c>
      <c r="G17" s="15">
        <f>INDEX(탐구선택계산!$30:$32,2,ROW(C17)-2)</f>
        <v>59.67</v>
      </c>
      <c r="H17" s="15">
        <f>INDEX(탐구선택계산!$30:$32,3,ROW(D17)-2)</f>
        <v>63.63</v>
      </c>
      <c r="I17" s="15">
        <f t="shared" si="1"/>
        <v>67.625250000000008</v>
      </c>
      <c r="J17" s="15">
        <f>ROUND(대학별계산!J17,2)</f>
        <v>455.25</v>
      </c>
      <c r="K17" s="34"/>
      <c r="L17" s="35"/>
      <c r="M17" s="46">
        <f>VLOOKUP(J17,청솔짭!L:R,7,TRUE)</f>
        <v>1.3000000000000001E-2</v>
      </c>
      <c r="T17" s="15" t="s">
        <v>102</v>
      </c>
      <c r="U17" s="15">
        <f>0.3*3.5</f>
        <v>1.05</v>
      </c>
      <c r="V17" s="15">
        <f>0.25*3.5</f>
        <v>0.875</v>
      </c>
      <c r="W17" s="15">
        <f>0.3*3.5</f>
        <v>1.05</v>
      </c>
      <c r="X17" s="15">
        <f>0.15*3.5</f>
        <v>0.52500000000000002</v>
      </c>
      <c r="Y17" s="16"/>
    </row>
    <row r="18" spans="2:25">
      <c r="B18" s="15" t="s">
        <v>883</v>
      </c>
      <c r="C18" s="15">
        <f t="shared" si="0"/>
        <v>91.7</v>
      </c>
      <c r="D18" s="15">
        <f t="shared" si="0"/>
        <v>160.47499999999999</v>
      </c>
      <c r="E18" s="15">
        <f t="shared" si="0"/>
        <v>135.45000000000002</v>
      </c>
      <c r="F18" s="15">
        <f>INDEX(탐구선택계산!$30:$32,1,ROW(B18)-2)</f>
        <v>65.180000000000007</v>
      </c>
      <c r="G18" s="15">
        <f>INDEX(탐구선택계산!$30:$32,2,ROW(C18)-2)</f>
        <v>59.67</v>
      </c>
      <c r="H18" s="15">
        <f>INDEX(탐구선택계산!$30:$32,3,ROW(D18)-2)</f>
        <v>63.63</v>
      </c>
      <c r="I18" s="15">
        <f t="shared" si="1"/>
        <v>67.625250000000008</v>
      </c>
      <c r="J18" s="15">
        <f>ROUND(대학별계산!J18,2)</f>
        <v>455.25</v>
      </c>
      <c r="K18" s="34"/>
      <c r="L18" s="35"/>
      <c r="M18" s="46">
        <f>VLOOKUP(J18,청솔짭!K:R,8,TRUE)</f>
        <v>8.0000000000000002E-3</v>
      </c>
      <c r="T18" s="15" t="s">
        <v>900</v>
      </c>
      <c r="U18" s="15">
        <f>3.5*0.2</f>
        <v>0.70000000000000007</v>
      </c>
      <c r="V18" s="15">
        <f>3.5*0.35</f>
        <v>1.2249999999999999</v>
      </c>
      <c r="W18" s="15">
        <f>3.5*0.3</f>
        <v>1.05</v>
      </c>
      <c r="X18" s="15">
        <f>0.15*3.5</f>
        <v>0.52500000000000002</v>
      </c>
      <c r="Y18" s="16"/>
    </row>
    <row r="19" spans="2:25">
      <c r="B19" s="15" t="s">
        <v>104</v>
      </c>
      <c r="C19" s="15">
        <f t="shared" si="0"/>
        <v>226.18705035971223</v>
      </c>
      <c r="D19" s="15">
        <f t="shared" si="0"/>
        <v>200</v>
      </c>
      <c r="E19" s="15">
        <f t="shared" si="0"/>
        <v>273.63636363636363</v>
      </c>
      <c r="F19" s="15">
        <f>INDEX(탐구선택계산!$30:$32,1,ROW(B19)-2)</f>
        <v>66.180000000000007</v>
      </c>
      <c r="G19" s="15">
        <f>INDEX(탐구선택계산!$30:$32,2,ROW(C19)-2)</f>
        <v>59.12</v>
      </c>
      <c r="H19" s="15">
        <f>INDEX(탐구선택계산!$30:$32,3,ROW(D19)-2)</f>
        <v>64.239999999999995</v>
      </c>
      <c r="I19" s="15">
        <f t="shared" si="1"/>
        <v>75.902808089626078</v>
      </c>
      <c r="J19" s="15">
        <f>ROUND(대학별계산!J19,2)</f>
        <v>775.73</v>
      </c>
      <c r="K19" s="34"/>
      <c r="L19" s="35"/>
      <c r="M19" s="46">
        <f>VLOOKUP(J19,청솔짭!M:R,6,TRUE)</f>
        <v>0.02</v>
      </c>
      <c r="T19" s="15" t="s">
        <v>104</v>
      </c>
      <c r="U19" s="15">
        <f>240/139</f>
        <v>1.7266187050359711</v>
      </c>
      <c r="V19" s="15">
        <f>200/131</f>
        <v>1.5267175572519085</v>
      </c>
      <c r="W19" s="15">
        <f>280/132</f>
        <v>2.1212121212121211</v>
      </c>
      <c r="X19" s="15">
        <f>80/(사탐변표종합!O2*2)</f>
        <v>0.58198748726902372</v>
      </c>
      <c r="Y19" s="16"/>
    </row>
    <row r="20" spans="2:25">
      <c r="B20" s="15" t="s">
        <v>105</v>
      </c>
      <c r="C20" s="15">
        <f t="shared" si="0"/>
        <v>215.63165467625899</v>
      </c>
      <c r="D20" s="15">
        <f t="shared" si="0"/>
        <v>228.8</v>
      </c>
      <c r="E20" s="15">
        <f t="shared" si="0"/>
        <v>223.6</v>
      </c>
      <c r="F20" s="15">
        <f>INDEX(탐구선택계산!$30:$32,1,ROW(B20)-2)</f>
        <v>55.67</v>
      </c>
      <c r="G20" s="15">
        <f>INDEX(탐구선택계산!$30:$32,2,ROW(C20)-2)</f>
        <v>50.97</v>
      </c>
      <c r="H20" s="15">
        <f>INDEX(탐구선택계산!$30:$32,3,ROW(D20)-2)</f>
        <v>54.35</v>
      </c>
      <c r="I20" s="15">
        <f t="shared" si="1"/>
        <v>110.02000000000001</v>
      </c>
      <c r="J20" s="15">
        <f>ROUND(대학별계산!J20,2)</f>
        <v>778.05</v>
      </c>
      <c r="K20" s="34"/>
      <c r="L20" s="35"/>
      <c r="M20" s="46">
        <f>VLOOKUP(J20,청솔짭!N:R,5,TRUE)</f>
        <v>8.0000000000000002E-3</v>
      </c>
      <c r="T20" s="15" t="s">
        <v>105</v>
      </c>
      <c r="U20" s="15">
        <f>228.8/139</f>
        <v>1.646043165467626</v>
      </c>
      <c r="V20" s="15">
        <f>228.8/131</f>
        <v>1.7465648854961833</v>
      </c>
      <c r="W20" s="15">
        <f>228.8/132</f>
        <v>1.7333333333333334</v>
      </c>
      <c r="X20" s="15">
        <f>113.6/((56.8*2))</f>
        <v>1</v>
      </c>
      <c r="Y20" s="16"/>
    </row>
    <row r="21" spans="2:25">
      <c r="B21" s="15" t="s">
        <v>106</v>
      </c>
      <c r="C21" s="15">
        <f t="shared" si="0"/>
        <v>215.63165467625899</v>
      </c>
      <c r="D21" s="15">
        <f t="shared" si="0"/>
        <v>228.8</v>
      </c>
      <c r="E21" s="15">
        <f t="shared" si="0"/>
        <v>223.6</v>
      </c>
      <c r="F21" s="15">
        <f>INDEX(탐구선택계산!$30:$32,1,ROW(B21)-2)</f>
        <v>56.77</v>
      </c>
      <c r="G21" s="15">
        <f>INDEX(탐구선택계산!$30:$32,2,ROW(C21)-2)</f>
        <v>56.58</v>
      </c>
      <c r="H21" s="15">
        <f>INDEX(탐구선택계산!$30:$32,3,ROW(D21)-2)</f>
        <v>56.73</v>
      </c>
      <c r="I21" s="15">
        <f t="shared" si="1"/>
        <v>113.5</v>
      </c>
      <c r="J21" s="15">
        <f>ROUND(대학별계산!J21,2)</f>
        <v>781.53</v>
      </c>
      <c r="K21" s="34"/>
      <c r="L21" s="35"/>
      <c r="M21" s="46"/>
      <c r="T21" s="15" t="s">
        <v>106</v>
      </c>
      <c r="U21" s="15">
        <f>U20</f>
        <v>1.646043165467626</v>
      </c>
      <c r="V21" s="15">
        <f>V20</f>
        <v>1.7465648854961833</v>
      </c>
      <c r="W21" s="15">
        <f>W20</f>
        <v>1.7333333333333334</v>
      </c>
      <c r="X21" s="15">
        <f>X20</f>
        <v>1</v>
      </c>
      <c r="Y21" s="16"/>
    </row>
    <row r="22" spans="2:25">
      <c r="B22" s="15" t="s">
        <v>14</v>
      </c>
      <c r="C22" s="15">
        <f t="shared" si="0"/>
        <v>137.55000000000001</v>
      </c>
      <c r="D22" s="15">
        <f t="shared" si="0"/>
        <v>114.625</v>
      </c>
      <c r="E22" s="15">
        <f t="shared" si="0"/>
        <v>158.02499999999998</v>
      </c>
      <c r="F22" s="15">
        <f>INDEX(탐구선택계산!$30:$32,1,ROW(B22)-2)</f>
        <v>65.180000000000007</v>
      </c>
      <c r="G22" s="15">
        <f>INDEX(탐구선택계산!$30:$32,2,ROW(C22)-2)</f>
        <v>59.67</v>
      </c>
      <c r="H22" s="15">
        <f>INDEX(탐구선택계산!$30:$32,3,ROW(D22)-2)</f>
        <v>3.2</v>
      </c>
      <c r="I22" s="15">
        <f>(F22+G22)*X22</f>
        <v>43.697500000000005</v>
      </c>
      <c r="J22" s="15">
        <f>ROUND(대학별계산!J22,2)</f>
        <v>453.9</v>
      </c>
      <c r="K22" s="34"/>
      <c r="L22" s="35"/>
      <c r="M22" s="46"/>
      <c r="N22" s="21"/>
      <c r="O22" s="30"/>
      <c r="T22" s="15" t="s">
        <v>14</v>
      </c>
      <c r="U22" s="15">
        <f>3.5*0.3</f>
        <v>1.05</v>
      </c>
      <c r="V22" s="15">
        <f>3.5*0.25</f>
        <v>0.875</v>
      </c>
      <c r="W22" s="15">
        <f>3.5*0.35</f>
        <v>1.2249999999999999</v>
      </c>
      <c r="X22" s="15">
        <f>3.5*0.1</f>
        <v>0.35000000000000003</v>
      </c>
      <c r="Y22" s="16"/>
    </row>
    <row r="23" spans="2:25">
      <c r="B23" s="15" t="s">
        <v>15</v>
      </c>
      <c r="C23" s="15">
        <f t="shared" si="0"/>
        <v>196.5</v>
      </c>
      <c r="D23" s="15">
        <f t="shared" si="0"/>
        <v>131</v>
      </c>
      <c r="E23" s="15">
        <f t="shared" si="0"/>
        <v>193.5</v>
      </c>
      <c r="F23" s="15">
        <f>INDEX(탐구선택계산!$30:$32,1,ROW(B23)-2)</f>
        <v>65.180000000000007</v>
      </c>
      <c r="G23" s="15">
        <f>INDEX(탐구선택계산!$30:$32,2,ROW(C23)-2)</f>
        <v>59.67</v>
      </c>
      <c r="H23" s="15">
        <f>H10</f>
        <v>65.67</v>
      </c>
      <c r="I23" s="15">
        <f>(LARGE(F23:H23,1)+LARGE(F23:H23,2))*X23</f>
        <v>130.85000000000002</v>
      </c>
      <c r="J23" s="15">
        <f>ROUND(대학별계산!J23,2)</f>
        <v>651.85</v>
      </c>
      <c r="K23" s="34"/>
      <c r="L23" s="35"/>
      <c r="M23" s="46">
        <f>VLOOKUP(J23,청솔짭!P:R,3,TRUE)</f>
        <v>1.3000000000000001E-2</v>
      </c>
      <c r="T23" s="15" t="s">
        <v>15</v>
      </c>
      <c r="U23" s="15">
        <v>1.5</v>
      </c>
      <c r="V23" s="15">
        <v>1</v>
      </c>
      <c r="W23" s="15">
        <v>1.5</v>
      </c>
      <c r="X23" s="15">
        <v>1</v>
      </c>
      <c r="Y23" s="16"/>
    </row>
    <row r="24" spans="2:25">
      <c r="B24" s="15" t="s">
        <v>16</v>
      </c>
      <c r="C24" s="15">
        <f t="shared" si="0"/>
        <v>16.375</v>
      </c>
      <c r="D24" s="15">
        <f t="shared" si="0"/>
        <v>16.375</v>
      </c>
      <c r="E24" s="15">
        <f t="shared" si="0"/>
        <v>16.125</v>
      </c>
      <c r="F24" s="15">
        <f>INDEX(탐구선택계산!$30:$32,1,ROW(B24)-2)</f>
        <v>65</v>
      </c>
      <c r="G24" s="15">
        <f>INDEX(탐구선택계산!$30:$32,2,ROW(C24)-2)</f>
        <v>59</v>
      </c>
      <c r="H24" s="15">
        <f>INDEX(탐구선택계산!$30:$32,3,ROW(D24)-2)</f>
        <v>0</v>
      </c>
      <c r="I24" s="15">
        <f t="shared" si="1"/>
        <v>15.5</v>
      </c>
      <c r="J24" s="15">
        <f>ROUND(대학별계산!J24,2)</f>
        <v>64.38</v>
      </c>
      <c r="K24" s="34"/>
      <c r="L24" s="35"/>
      <c r="M24" s="46">
        <f>VLOOKUP(J24,청솔짭!Q:R,2,TRUE)</f>
        <v>2.3E-2</v>
      </c>
      <c r="T24" s="15" t="s">
        <v>16</v>
      </c>
      <c r="U24" s="15">
        <f>1/8</f>
        <v>0.125</v>
      </c>
      <c r="V24" s="15">
        <f>1/8</f>
        <v>0.125</v>
      </c>
      <c r="W24" s="15">
        <f>1/8</f>
        <v>0.125</v>
      </c>
      <c r="X24" s="15">
        <f>1/8</f>
        <v>0.125</v>
      </c>
      <c r="Y24" s="16"/>
    </row>
    <row r="25" spans="2:25">
      <c r="B25" s="15" t="s">
        <v>884</v>
      </c>
      <c r="C25" s="15">
        <f>C$4*U25</f>
        <v>291</v>
      </c>
      <c r="D25" s="15">
        <f>D$4*V25</f>
        <v>198</v>
      </c>
      <c r="E25" s="15">
        <f>E$4*W25</f>
        <v>282</v>
      </c>
      <c r="F25" s="15">
        <f>INDEX(탐구선택계산!$30:$32,1,ROW(B25)-2)</f>
        <v>97</v>
      </c>
      <c r="G25" s="15">
        <f>INDEX(탐구선택계산!$30:$32,2,ROW(C25)-2)</f>
        <v>78</v>
      </c>
      <c r="H25" s="15">
        <f>INDEX(탐구선택계산!$30:$32,3,ROW(D25)-2)</f>
        <v>93</v>
      </c>
      <c r="I25" s="15">
        <f t="shared" si="1"/>
        <v>190</v>
      </c>
      <c r="J25" s="15">
        <f>ROUND(대학별계산!J25,2)</f>
        <v>961</v>
      </c>
      <c r="K25" s="34"/>
      <c r="L25" s="35"/>
      <c r="M25" s="46"/>
      <c r="T25" s="15" t="s">
        <v>901</v>
      </c>
      <c r="U25" s="15">
        <v>3</v>
      </c>
      <c r="V25" s="15">
        <v>2</v>
      </c>
      <c r="W25" s="15">
        <v>3</v>
      </c>
      <c r="X25" s="15">
        <v>1</v>
      </c>
    </row>
    <row r="26" spans="2:25">
      <c r="B26" s="15" t="s">
        <v>885</v>
      </c>
      <c r="C26" s="15">
        <f t="shared" ref="C26:E27" si="2">C$4*U26</f>
        <v>242.5</v>
      </c>
      <c r="D26" s="15">
        <f t="shared" si="2"/>
        <v>247.5</v>
      </c>
      <c r="E26" s="15">
        <f t="shared" si="2"/>
        <v>282</v>
      </c>
      <c r="F26" s="15">
        <f>INDEX(탐구선택계산!$30:$32,1,ROW(B26)-2)</f>
        <v>97</v>
      </c>
      <c r="G26" s="15">
        <f>INDEX(탐구선택계산!$30:$32,2,ROW(C26)-2)</f>
        <v>78</v>
      </c>
      <c r="H26" s="15">
        <f>INDEX(탐구선택계산!$30:$32,3,ROW(D26)-2)</f>
        <v>93</v>
      </c>
      <c r="I26" s="15">
        <f t="shared" si="1"/>
        <v>190</v>
      </c>
      <c r="J26" s="15">
        <f>ROUND(대학별계산!J26,2)</f>
        <v>962</v>
      </c>
      <c r="K26" s="34"/>
      <c r="L26" s="35"/>
      <c r="M26" s="46"/>
      <c r="T26" s="15" t="s">
        <v>902</v>
      </c>
      <c r="U26" s="15">
        <v>2.5</v>
      </c>
      <c r="V26" s="15">
        <v>2.5</v>
      </c>
      <c r="W26" s="15">
        <v>3</v>
      </c>
      <c r="X26" s="15">
        <v>1</v>
      </c>
    </row>
    <row r="27" spans="2:25">
      <c r="B27" s="24" t="s">
        <v>899</v>
      </c>
      <c r="C27" s="15">
        <f t="shared" si="2"/>
        <v>194</v>
      </c>
      <c r="D27" s="15">
        <f t="shared" si="2"/>
        <v>396</v>
      </c>
      <c r="E27" s="15">
        <f t="shared" si="2"/>
        <v>188</v>
      </c>
      <c r="F27" s="15">
        <f>INDEX(탐구선택계산!$30:$32,1,ROW(B27)-2)</f>
        <v>97</v>
      </c>
      <c r="G27" s="15">
        <f>INDEX(탐구선택계산!$30:$32,2,ROW(C27)-2)</f>
        <v>78</v>
      </c>
      <c r="H27" s="15">
        <f>INDEX(탐구선택계산!$30:$32,3,ROW(D27)-2)</f>
        <v>0</v>
      </c>
      <c r="I27" s="15">
        <f t="shared" si="1"/>
        <v>175</v>
      </c>
      <c r="J27" s="15">
        <f>ROUND(대학별계산!J27,2)</f>
        <v>953</v>
      </c>
      <c r="K27" s="34"/>
      <c r="L27" s="35"/>
      <c r="M27" s="46"/>
      <c r="T27" s="24" t="s">
        <v>903</v>
      </c>
      <c r="U27" s="15">
        <v>2</v>
      </c>
      <c r="V27" s="15">
        <v>4</v>
      </c>
      <c r="W27" s="15">
        <v>2</v>
      </c>
      <c r="X27" s="15">
        <v>1</v>
      </c>
    </row>
    <row r="28" spans="2:25">
      <c r="B28" s="15" t="s">
        <v>892</v>
      </c>
      <c r="C28" s="15">
        <f>VLOOKUP(C4,언수외!$M:$P,2,FALSE)*U28</f>
        <v>177.01019252548133</v>
      </c>
      <c r="D28" s="15">
        <f>VLOOKUP(D4,언수외!$M:$O,3,FALSE)*V28</f>
        <v>260.92865232163081</v>
      </c>
      <c r="E28" s="15">
        <f>VLOOKUP(E4,언수외!$M:$O,3,FALSE)*W28</f>
        <v>170.69082672706682</v>
      </c>
      <c r="F28" s="15">
        <f>VLOOKUP(F4,언수외!$M:$P,4,FALSE)</f>
        <v>59.44</v>
      </c>
      <c r="G28" s="15">
        <f>VLOOKUP(G4,언수외!$M:$P,4,FALSE)</f>
        <v>66.180000000000007</v>
      </c>
      <c r="H28" s="15">
        <v>0</v>
      </c>
      <c r="I28" s="15">
        <f>(F28+G28)*X28</f>
        <v>256.07701019252551</v>
      </c>
      <c r="J28" s="15">
        <f>ROUND(대학별계산!J28,2)</f>
        <v>864.71</v>
      </c>
      <c r="K28" s="34"/>
      <c r="L28" s="35"/>
      <c r="M28" s="46"/>
      <c r="T28" s="15" t="s">
        <v>904</v>
      </c>
      <c r="U28" s="15">
        <f>900/(132+125*1.5+132+70.25*3)</f>
        <v>1.3590033975084939</v>
      </c>
      <c r="V28" s="15">
        <f>U28*1.5</f>
        <v>2.0385050962627407</v>
      </c>
      <c r="W28" s="15">
        <f>U28</f>
        <v>1.3590033975084939</v>
      </c>
      <c r="X28" s="15">
        <f>V28</f>
        <v>2.0385050962627407</v>
      </c>
    </row>
    <row r="29" spans="2:25">
      <c r="B29" s="15" t="s">
        <v>898</v>
      </c>
      <c r="C29" s="15">
        <f>VLOOKUP(C3,언수외!R:S,2,FALSE)*U29</f>
        <v>129.5</v>
      </c>
      <c r="D29" s="15">
        <f>VLOOKUP(D3,언수외!T:U,2,FALSE)*V29</f>
        <v>150</v>
      </c>
      <c r="E29" s="15">
        <f>E3*W29</f>
        <v>129</v>
      </c>
      <c r="F29" s="15">
        <f>INDEX(탐구선택계산!$30:$32,1,ROW(B28)-2)</f>
        <v>67.180000000000007</v>
      </c>
      <c r="G29" s="15">
        <f>INDEX(탐구선택계산!$30:$32,2,ROW(C28)-2)</f>
        <v>59.22</v>
      </c>
      <c r="H29" s="15">
        <v>0</v>
      </c>
      <c r="I29" s="15">
        <f>SUM(F29:G29)*X29</f>
        <v>101.12</v>
      </c>
      <c r="J29" s="15">
        <f>ROUND(대학별계산!J29,2)</f>
        <v>0</v>
      </c>
      <c r="K29" s="34"/>
      <c r="L29" s="35"/>
      <c r="M29" s="46"/>
      <c r="T29" s="15" t="s">
        <v>905</v>
      </c>
      <c r="U29" s="15">
        <v>1</v>
      </c>
      <c r="V29" s="15">
        <v>1.2</v>
      </c>
      <c r="W29" s="15">
        <v>1</v>
      </c>
      <c r="X29" s="15">
        <v>0.8</v>
      </c>
    </row>
    <row r="30" spans="2:25">
      <c r="M30" s="46"/>
    </row>
    <row r="31" spans="2:25">
      <c r="M31" s="46" t="e">
        <f>VLOOKUP(J31,청솔_경교용!A:B,2,TRUE)/100</f>
        <v>#N/A</v>
      </c>
    </row>
  </sheetData>
  <sheetProtection algorithmName="SHA-512" hashValue="E9voOX+9r2pCOfgoBQGnQ5eSv227x6tz9pYaTiS7J1cCZGcXHNne18SuqfdaXOZU7Pd7HVcPFkz6U6+6Z34YQQ==" saltValue="njPu0pNOlg/puFcy5AOLJQ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2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" sqref="B1:F5"/>
    </sheetView>
  </sheetViews>
  <sheetFormatPr defaultRowHeight="16.5"/>
  <cols>
    <col min="4" max="4" width="11.25" customWidth="1"/>
    <col min="5" max="5" width="10.25" customWidth="1"/>
  </cols>
  <sheetData>
    <row r="1" spans="2:29">
      <c r="B1" s="70"/>
      <c r="C1" s="70">
        <v>1</v>
      </c>
      <c r="D1" s="70">
        <v>4</v>
      </c>
      <c r="E1" s="6">
        <v>5</v>
      </c>
      <c r="F1" s="6" t="s">
        <v>875</v>
      </c>
      <c r="I1" s="4"/>
      <c r="J1" s="4"/>
      <c r="K1" s="5"/>
      <c r="L1" s="5"/>
    </row>
    <row r="2" spans="2:29">
      <c r="B2" s="6"/>
      <c r="C2" s="6" t="str">
        <f>INDEX($B$8:$B$17,$C1,1)</f>
        <v>생윤</v>
      </c>
      <c r="D2" s="6" t="str">
        <f>INDEX($B$8:$B$17,D1,1)</f>
        <v>한지</v>
      </c>
      <c r="E2" s="6" t="str">
        <f>INDEX($B$19:$B$28,E1,1)</f>
        <v>중국어</v>
      </c>
      <c r="F2" s="6">
        <f>IF(C10=0,0,1)</f>
        <v>0</v>
      </c>
      <c r="I2" s="4"/>
      <c r="J2" s="4"/>
      <c r="K2" s="5"/>
      <c r="L2" s="5"/>
    </row>
    <row r="3" spans="2:29">
      <c r="B3" s="6" t="s">
        <v>17</v>
      </c>
      <c r="C3" s="6">
        <f>계산시트!F4</f>
        <v>59</v>
      </c>
      <c r="D3" s="6">
        <f>계산시트!G4</f>
        <v>65</v>
      </c>
      <c r="E3" s="6">
        <f>계산시트!H4</f>
        <v>64</v>
      </c>
      <c r="F3" s="6" t="s">
        <v>876</v>
      </c>
      <c r="I3" s="4"/>
      <c r="J3" s="4"/>
      <c r="K3" s="5"/>
      <c r="L3" s="5"/>
    </row>
    <row r="4" spans="2:29">
      <c r="B4" s="6" t="s">
        <v>18</v>
      </c>
      <c r="C4" s="6">
        <f>VLOOKUP(CONCATENATE(C2," ",C3),언수외!$E:$G,2,FALSE)</f>
        <v>78</v>
      </c>
      <c r="D4" s="6">
        <f>VLOOKUP(CONCATENATE(D2," ",D3),언수외!$E:$G,2,FALSE)</f>
        <v>97</v>
      </c>
      <c r="E4" s="6">
        <f>IF(E1=1,"",VLOOKUP(CONCATENATE(E2," ",E3),언수외!E:G,2,FALSE))</f>
        <v>93</v>
      </c>
      <c r="F4" s="6">
        <f>IF(E1=1,0,1)</f>
        <v>1</v>
      </c>
      <c r="I4" s="4"/>
      <c r="J4" s="4"/>
      <c r="K4" s="5"/>
      <c r="L4" s="5"/>
    </row>
    <row r="5" spans="2:29" ht="17.25" thickBot="1">
      <c r="B5" s="6" t="s">
        <v>848</v>
      </c>
      <c r="C5" s="6">
        <f>VLOOKUP(CONCATENATE(C2," ",C3),언수외!$E:$G,3,FALSE)</f>
        <v>3</v>
      </c>
      <c r="D5" s="6">
        <f>VLOOKUP(CONCATENATE(D2," ",D3),언수외!$E:$G,3,FALSE)</f>
        <v>1</v>
      </c>
      <c r="E5" s="6">
        <f>IF(E1=1,"",VLOOKUP(CONCATENATE(E2," ",E3),언수외!E:G,3,FALSE))</f>
        <v>2</v>
      </c>
      <c r="F5" s="6"/>
      <c r="I5" s="4"/>
      <c r="J5" s="4"/>
      <c r="K5" s="5"/>
      <c r="L5" s="5"/>
    </row>
    <row r="6" spans="2:29">
      <c r="B6" s="1" t="s">
        <v>61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102</v>
      </c>
      <c r="P6" t="s">
        <v>103</v>
      </c>
      <c r="Q6" t="s">
        <v>104</v>
      </c>
      <c r="R6" t="s">
        <v>105</v>
      </c>
      <c r="S6" t="s">
        <v>106</v>
      </c>
      <c r="T6" t="s">
        <v>14</v>
      </c>
      <c r="U6" t="s">
        <v>15</v>
      </c>
      <c r="V6" t="s">
        <v>16</v>
      </c>
      <c r="W6" t="s">
        <v>886</v>
      </c>
      <c r="X6" t="s">
        <v>887</v>
      </c>
      <c r="Y6" t="s">
        <v>888</v>
      </c>
      <c r="Z6" t="s">
        <v>897</v>
      </c>
    </row>
    <row r="7" spans="2:29">
      <c r="B7" s="2" t="s">
        <v>0</v>
      </c>
      <c r="C7" t="s">
        <v>1</v>
      </c>
      <c r="D7" t="s">
        <v>2</v>
      </c>
      <c r="AB7">
        <v>1</v>
      </c>
      <c r="AC7">
        <v>0</v>
      </c>
    </row>
    <row r="8" spans="2:29">
      <c r="B8" s="3" t="s">
        <v>45</v>
      </c>
      <c r="C8" s="4">
        <f>IF($B8=$C$2,$C$3,IF($B8=$D$2,$D$3,0))</f>
        <v>59</v>
      </c>
      <c r="D8" s="4">
        <f>IF($B8=$C$2,$C$4,IF($B8=$D$2,$D$4,0))</f>
        <v>78</v>
      </c>
      <c r="F8">
        <f>VLOOKUP(CONCATENATE($B8," ",$C8),사탐변표종합!$A:$AK,COLUMN(F6)-2,FALSE)</f>
        <v>59.67</v>
      </c>
      <c r="G8">
        <f>VLOOKUP(CONCATENATE($B8," ",$C8),사탐변표종합!$A:$AK,COLUMN(G6)-2,FALSE)</f>
        <v>59.67</v>
      </c>
      <c r="H8">
        <f>VLOOKUP(CONCATENATE($B8," ",$C8),사탐변표종합!$A:$AK,COLUMN(H6)-2,FALSE)</f>
        <v>59.67</v>
      </c>
      <c r="I8">
        <f>VLOOKUP(CONCATENATE($B8," ",$C8),사탐변표종합!$A:$AK,COLUMN(I6)-2,FALSE)</f>
        <v>59.67</v>
      </c>
      <c r="J8">
        <f>VLOOKUP(CONCATENATE($B8," ",$C8),사탐변표종합!$A:$AK,COLUMN(J6)-2,FALSE)</f>
        <v>61.67</v>
      </c>
      <c r="K8">
        <f>VLOOKUP(CONCATENATE($B8," ",$C8),사탐변표종합!$A:$AK,COLUMN(K6)-2,FALSE)</f>
        <v>61.67</v>
      </c>
      <c r="L8">
        <f>VLOOKUP(CONCATENATE($B8," ",$C8),사탐변표종합!$A:$AK,COLUMN(L6)-2,FALSE)</f>
        <v>59.93</v>
      </c>
      <c r="M8">
        <f>VLOOKUP(CONCATENATE($B8," ",$C8),사탐변표종합!$A:$AK,COLUMN(M6)-2,FALSE)</f>
        <v>59.67</v>
      </c>
      <c r="N8">
        <f>VLOOKUP(CONCATENATE($B8," ",$C8),사탐변표종합!$A:$AK,COLUMN(N6)-2,FALSE)</f>
        <v>59.6</v>
      </c>
      <c r="O8">
        <f>VLOOKUP(CONCATENATE($B8," ",$C8),사탐변표종합!$A:$AK,COLUMN(O6)-2,FALSE)</f>
        <v>59.67</v>
      </c>
      <c r="P8">
        <f>VLOOKUP(CONCATENATE($B8," ",$C8),사탐변표종합!$A:$AK,COLUMN(P6)-2,FALSE)</f>
        <v>59.67</v>
      </c>
      <c r="Q8">
        <f>VLOOKUP(CONCATENATE($B8," ",$C8),사탐변표종합!$A:$AK,COLUMN(Q6)-2,FALSE)</f>
        <v>59.12</v>
      </c>
      <c r="R8">
        <f>VLOOKUP(CONCATENATE($B8," ",$C8),사탐변표종합!$A:$AK,COLUMN(R6)-2,FALSE)</f>
        <v>50.97</v>
      </c>
      <c r="S8">
        <f>VLOOKUP(CONCATENATE($B8," ",$C8),사탐변표종합!$A:$AK,COLUMN(S6)-2,FALSE)</f>
        <v>56.58</v>
      </c>
      <c r="T8">
        <f>VLOOKUP(CONCATENATE($B8," ",$C8),사탐변표종합!$A:$AK,COLUMN(T6)-2,FALSE)</f>
        <v>59.67</v>
      </c>
      <c r="U8">
        <f>VLOOKUP(CONCATENATE($B8," ",$C8),사탐변표종합!$A:$AK,COLUMN(U6)-2,FALSE)</f>
        <v>59.67</v>
      </c>
      <c r="V8">
        <f>VLOOKUP(CONCATENATE($B8," ",$C8),사탐변표종합!$A:$AK,COLUMN(V6)-2,FALSE)</f>
        <v>59</v>
      </c>
      <c r="W8">
        <f>D8</f>
        <v>78</v>
      </c>
      <c r="X8">
        <f>W8</f>
        <v>78</v>
      </c>
      <c r="Y8">
        <f>X8</f>
        <v>78</v>
      </c>
      <c r="Z8">
        <f>VLOOKUP(CONCATENATE($B8," ",$C8),사탐변표종합!$A:$AK,COLUMN(W6)-2,FALSE)</f>
        <v>59.22</v>
      </c>
      <c r="AB8">
        <v>2</v>
      </c>
      <c r="AC8">
        <v>0</v>
      </c>
    </row>
    <row r="9" spans="2:29">
      <c r="B9" s="3" t="s">
        <v>47</v>
      </c>
      <c r="C9" s="4">
        <f t="shared" ref="C9:C17" si="0">IF($B9=$C$2,$C$3,IF($B9=$D$2,$D$3,0))</f>
        <v>0</v>
      </c>
      <c r="D9" s="4">
        <f t="shared" ref="D9:D17" si="1">IF($B9=$C$2,$C$4,IF($B9=$D$2,$D$4,0))</f>
        <v>0</v>
      </c>
      <c r="F9">
        <f>VLOOKUP(CONCATENATE($B9," ",$C9),사탐변표종합!$A:$AK,COLUMN(F7)-2,FALSE)</f>
        <v>0</v>
      </c>
      <c r="G9">
        <f>VLOOKUP(CONCATENATE($B9," ",$C9),사탐변표종합!$A:$AK,COLUMN(G7)-2,FALSE)</f>
        <v>0</v>
      </c>
      <c r="H9">
        <f>VLOOKUP(CONCATENATE($B9," ",$C9),사탐변표종합!$A:$AK,COLUMN(H7)-2,FALSE)</f>
        <v>0</v>
      </c>
      <c r="I9">
        <f>VLOOKUP(CONCATENATE($B9," ",$C9),사탐변표종합!$A:$AK,COLUMN(I7)-2,FALSE)</f>
        <v>0</v>
      </c>
      <c r="J9">
        <f>VLOOKUP(CONCATENATE($B9," ",$C9),사탐변표종합!$A:$AK,COLUMN(J7)-2,FALSE)</f>
        <v>0</v>
      </c>
      <c r="K9">
        <f>VLOOKUP(CONCATENATE($B9," ",$C9),사탐변표종합!$A:$AK,COLUMN(K7)-2,FALSE)</f>
        <v>0</v>
      </c>
      <c r="L9">
        <f>VLOOKUP(CONCATENATE($B9," ",$C9),사탐변표종합!$A:$AK,COLUMN(L7)-2,FALSE)</f>
        <v>0</v>
      </c>
      <c r="M9">
        <f>VLOOKUP(CONCATENATE($B9," ",$C9),사탐변표종합!$A:$AK,COLUMN(M7)-2,FALSE)</f>
        <v>0</v>
      </c>
      <c r="N9">
        <f>VLOOKUP(CONCATENATE($B9," ",$C9),사탐변표종합!$A:$AK,COLUMN(N7)-2,FALSE)</f>
        <v>0</v>
      </c>
      <c r="O9">
        <f>VLOOKUP(CONCATENATE($B9," ",$C9),사탐변표종합!$A:$AK,COLUMN(O7)-2,FALSE)</f>
        <v>0</v>
      </c>
      <c r="P9">
        <f>VLOOKUP(CONCATENATE($B9," ",$C9),사탐변표종합!$A:$AK,COLUMN(P7)-2,FALSE)</f>
        <v>0</v>
      </c>
      <c r="Q9">
        <f>VLOOKUP(CONCATENATE($B9," ",$C9),사탐변표종합!$A:$AK,COLUMN(Q7)-2,FALSE)</f>
        <v>0</v>
      </c>
      <c r="R9">
        <f>VLOOKUP(CONCATENATE($B9," ",$C9),사탐변표종합!$A:$AK,COLUMN(R7)-2,FALSE)</f>
        <v>0</v>
      </c>
      <c r="S9">
        <f>VLOOKUP(CONCATENATE($B9," ",$C9),사탐변표종합!$A:$AK,COLUMN(S7)-2,FALSE)</f>
        <v>0</v>
      </c>
      <c r="T9">
        <f>VLOOKUP(CONCATENATE($B9," ",$C9),사탐변표종합!$A:$AK,COLUMN(T7)-2,FALSE)</f>
        <v>0</v>
      </c>
      <c r="U9">
        <f>VLOOKUP(CONCATENATE($B9," ",$C9),사탐변표종합!$A:$AK,COLUMN(U7)-2,FALSE)</f>
        <v>0</v>
      </c>
      <c r="V9">
        <f>VLOOKUP(CONCATENATE($B9," ",$C9),사탐변표종합!$A:$AK,COLUMN(V7)-2,FALSE)</f>
        <v>0</v>
      </c>
      <c r="W9">
        <f t="shared" ref="W9:W28" si="2">D9</f>
        <v>0</v>
      </c>
      <c r="X9">
        <f t="shared" ref="X9:Y31" si="3">W9</f>
        <v>0</v>
      </c>
      <c r="Y9">
        <f t="shared" si="3"/>
        <v>0</v>
      </c>
      <c r="Z9">
        <f>VLOOKUP(CONCATENATE($B9," ",$C9),사탐변표종합!$A:$AK,COLUMN(W7)-2,FALSE)</f>
        <v>0</v>
      </c>
      <c r="AB9">
        <v>3</v>
      </c>
      <c r="AC9">
        <v>-1</v>
      </c>
    </row>
    <row r="10" spans="2:29">
      <c r="B10" s="3" t="s">
        <v>48</v>
      </c>
      <c r="C10" s="4">
        <f t="shared" si="0"/>
        <v>0</v>
      </c>
      <c r="D10" s="4">
        <f t="shared" si="1"/>
        <v>0</v>
      </c>
      <c r="F10">
        <f>VLOOKUP(CONCATENATE($B10," ",$C10),사탐변표종합!$A:$AK,COLUMN(F8)-2,FALSE)</f>
        <v>0</v>
      </c>
      <c r="G10">
        <f>VLOOKUP(CONCATENATE($B10," ",$C10),사탐변표종합!$A:$AK,COLUMN(G8)-2,FALSE)</f>
        <v>0</v>
      </c>
      <c r="H10">
        <f>VLOOKUP(CONCATENATE($B10," ",$C10),사탐변표종합!$A:$AK,COLUMN(H8)-2,FALSE)</f>
        <v>0</v>
      </c>
      <c r="I10">
        <f>VLOOKUP(CONCATENATE($B10," ",$C10),사탐변표종합!$A:$AK,COLUMN(I8)-2,FALSE)</f>
        <v>0</v>
      </c>
      <c r="J10">
        <f>VLOOKUP(CONCATENATE($B10," ",$C10),사탐변표종합!$A:$AK,COLUMN(J8)-2,FALSE)</f>
        <v>0</v>
      </c>
      <c r="K10">
        <f>VLOOKUP(CONCATENATE($B10," ",$C10),사탐변표종합!$A:$AK,COLUMN(K8)-2,FALSE)</f>
        <v>0</v>
      </c>
      <c r="L10">
        <f>VLOOKUP(CONCATENATE($B10," ",$C10),사탐변표종합!$A:$AK,COLUMN(L8)-2,FALSE)</f>
        <v>0</v>
      </c>
      <c r="M10">
        <f>VLOOKUP(CONCATENATE($B10," ",$C10),사탐변표종합!$A:$AK,COLUMN(M8)-2,FALSE)</f>
        <v>0</v>
      </c>
      <c r="N10">
        <f>VLOOKUP(CONCATENATE($B10," ",$C10),사탐변표종합!$A:$AK,COLUMN(N8)-2,FALSE)</f>
        <v>0</v>
      </c>
      <c r="O10">
        <f>VLOOKUP(CONCATENATE($B10," ",$C10),사탐변표종합!$A:$AK,COLUMN(O8)-2,FALSE)</f>
        <v>0</v>
      </c>
      <c r="P10">
        <f>VLOOKUP(CONCATENATE($B10," ",$C10),사탐변표종합!$A:$AK,COLUMN(P8)-2,FALSE)</f>
        <v>0</v>
      </c>
      <c r="Q10">
        <f>VLOOKUP(CONCATENATE($B10," ",$C10),사탐변표종합!$A:$AK,COLUMN(Q8)-2,FALSE)</f>
        <v>0</v>
      </c>
      <c r="R10">
        <f>VLOOKUP(CONCATENATE($B10," ",$C10),사탐변표종합!$A:$AK,COLUMN(R8)-2,FALSE)</f>
        <v>0</v>
      </c>
      <c r="S10">
        <f>VLOOKUP(CONCATENATE($B10," ",$C10),사탐변표종합!$A:$AK,COLUMN(S8)-2,FALSE)</f>
        <v>0</v>
      </c>
      <c r="T10">
        <f>VLOOKUP(CONCATENATE($B10," ",$C10),사탐변표종합!$A:$AK,COLUMN(T8)-2,FALSE)</f>
        <v>0</v>
      </c>
      <c r="U10">
        <f>VLOOKUP(CONCATENATE($B10," ",$C10),사탐변표종합!$A:$AK,COLUMN(U8)-2,FALSE)</f>
        <v>0</v>
      </c>
      <c r="V10">
        <f>VLOOKUP(CONCATENATE($B10," ",$C10),사탐변표종합!$A:$AK,COLUMN(V8)-2,FALSE)</f>
        <v>0</v>
      </c>
      <c r="W10">
        <f t="shared" si="2"/>
        <v>0</v>
      </c>
      <c r="X10">
        <f t="shared" si="3"/>
        <v>0</v>
      </c>
      <c r="Y10">
        <f t="shared" si="3"/>
        <v>0</v>
      </c>
      <c r="Z10">
        <f>VLOOKUP(CONCATENATE($B10," ",$C10),사탐변표종합!$A:$AK,COLUMN(W8)-2,FALSE)</f>
        <v>0</v>
      </c>
      <c r="AB10">
        <v>4</v>
      </c>
      <c r="AC10">
        <v>-2</v>
      </c>
    </row>
    <row r="11" spans="2:29">
      <c r="B11" s="3" t="s">
        <v>50</v>
      </c>
      <c r="C11" s="4">
        <f t="shared" si="0"/>
        <v>65</v>
      </c>
      <c r="D11" s="4">
        <f t="shared" si="1"/>
        <v>97</v>
      </c>
      <c r="F11">
        <f>VLOOKUP(CONCATENATE($B11," ",$C11),사탐변표종합!$A:$AK,COLUMN(F9)-2,FALSE)</f>
        <v>65.180000000000007</v>
      </c>
      <c r="G11">
        <f>VLOOKUP(CONCATENATE($B11," ",$C11),사탐변표종합!$A:$AK,COLUMN(G9)-2,FALSE)</f>
        <v>65.180000000000007</v>
      </c>
      <c r="H11">
        <f>VLOOKUP(CONCATENATE($B11," ",$C11),사탐변표종합!$A:$AK,COLUMN(H9)-2,FALSE)</f>
        <v>65.180000000000007</v>
      </c>
      <c r="I11">
        <f>VLOOKUP(CONCATENATE($B11," ",$C11),사탐변표종합!$A:$AK,COLUMN(I9)-2,FALSE)</f>
        <v>65.180000000000007</v>
      </c>
      <c r="J11">
        <f>VLOOKUP(CONCATENATE($B11," ",$C11),사탐변표종합!$A:$AK,COLUMN(J9)-2,FALSE)</f>
        <v>67.180000000000007</v>
      </c>
      <c r="K11">
        <f>VLOOKUP(CONCATENATE($B11," ",$C11),사탐변표종합!$A:$AK,COLUMN(K9)-2,FALSE)</f>
        <v>67.180000000000007</v>
      </c>
      <c r="L11">
        <f>VLOOKUP(CONCATENATE($B11," ",$C11),사탐변표종합!$A:$AK,COLUMN(L9)-2,FALSE)</f>
        <v>65.91</v>
      </c>
      <c r="M11">
        <f>VLOOKUP(CONCATENATE($B11," ",$C11),사탐변표종합!$A:$AK,COLUMN(M9)-2,FALSE)</f>
        <v>65.180000000000007</v>
      </c>
      <c r="N11">
        <f>VLOOKUP(CONCATENATE($B11," ",$C11),사탐변표종합!$A:$AK,COLUMN(N9)-2,FALSE)</f>
        <v>65.900000000000006</v>
      </c>
      <c r="O11">
        <f>VLOOKUP(CONCATENATE($B11," ",$C11),사탐변표종합!$A:$AK,COLUMN(O9)-2,FALSE)</f>
        <v>65.180000000000007</v>
      </c>
      <c r="P11">
        <f>VLOOKUP(CONCATENATE($B11," ",$C11),사탐변표종합!$A:$AK,COLUMN(P9)-2,FALSE)</f>
        <v>65.180000000000007</v>
      </c>
      <c r="Q11">
        <f>VLOOKUP(CONCATENATE($B11," ",$C11),사탐변표종합!$A:$AK,COLUMN(Q9)-2,FALSE)</f>
        <v>66.180000000000007</v>
      </c>
      <c r="R11">
        <f>VLOOKUP(CONCATENATE($B11," ",$C11),사탐변표종합!$A:$AK,COLUMN(R9)-2,FALSE)</f>
        <v>55.67</v>
      </c>
      <c r="S11">
        <f>VLOOKUP(CONCATENATE($B11," ",$C11),사탐변표종합!$A:$AK,COLUMN(S9)-2,FALSE)</f>
        <v>56.77</v>
      </c>
      <c r="T11">
        <f>VLOOKUP(CONCATENATE($B11," ",$C11),사탐변표종합!$A:$AK,COLUMN(T9)-2,FALSE)</f>
        <v>65.180000000000007</v>
      </c>
      <c r="U11">
        <f>VLOOKUP(CONCATENATE($B11," ",$C11),사탐변표종합!$A:$AK,COLUMN(U9)-2,FALSE)</f>
        <v>65.180000000000007</v>
      </c>
      <c r="V11">
        <f>VLOOKUP(CONCATENATE($B11," ",$C11),사탐변표종합!$A:$AK,COLUMN(V9)-2,FALSE)</f>
        <v>65</v>
      </c>
      <c r="W11">
        <f t="shared" si="2"/>
        <v>97</v>
      </c>
      <c r="X11">
        <f t="shared" si="3"/>
        <v>97</v>
      </c>
      <c r="Y11">
        <f t="shared" si="3"/>
        <v>97</v>
      </c>
      <c r="Z11">
        <f>VLOOKUP(CONCATENATE($B11," ",$C11),사탐변표종합!$A:$AK,COLUMN(W9)-2,FALSE)</f>
        <v>67.180000000000007</v>
      </c>
      <c r="AB11">
        <v>5</v>
      </c>
      <c r="AC11">
        <v>-3</v>
      </c>
    </row>
    <row r="12" spans="2:29">
      <c r="B12" s="3" t="s">
        <v>52</v>
      </c>
      <c r="C12" s="4">
        <f t="shared" si="0"/>
        <v>0</v>
      </c>
      <c r="D12" s="4">
        <f t="shared" si="1"/>
        <v>0</v>
      </c>
      <c r="F12">
        <f>VLOOKUP(CONCATENATE($B12," ",$C12),사탐변표종합!$A:$AK,COLUMN(F10)-2,FALSE)</f>
        <v>0</v>
      </c>
      <c r="G12">
        <f>VLOOKUP(CONCATENATE($B12," ",$C12),사탐변표종합!$A:$AK,COLUMN(G10)-2,FALSE)</f>
        <v>0</v>
      </c>
      <c r="H12">
        <f>VLOOKUP(CONCATENATE($B12," ",$C12),사탐변표종합!$A:$AK,COLUMN(H10)-2,FALSE)</f>
        <v>0</v>
      </c>
      <c r="I12">
        <f>VLOOKUP(CONCATENATE($B12," ",$C12),사탐변표종합!$A:$AK,COLUMN(I10)-2,FALSE)</f>
        <v>0</v>
      </c>
      <c r="J12">
        <f>VLOOKUP(CONCATENATE($B12," ",$C12),사탐변표종합!$A:$AK,COLUMN(J10)-2,FALSE)</f>
        <v>0</v>
      </c>
      <c r="K12">
        <f>VLOOKUP(CONCATENATE($B12," ",$C12),사탐변표종합!$A:$AK,COLUMN(K10)-2,FALSE)</f>
        <v>0</v>
      </c>
      <c r="L12">
        <f>VLOOKUP(CONCATENATE($B12," ",$C12),사탐변표종합!$A:$AK,COLUMN(L10)-2,FALSE)</f>
        <v>0</v>
      </c>
      <c r="M12">
        <f>VLOOKUP(CONCATENATE($B12," ",$C12),사탐변표종합!$A:$AK,COLUMN(M10)-2,FALSE)</f>
        <v>0</v>
      </c>
      <c r="N12">
        <f>VLOOKUP(CONCATENATE($B12," ",$C12),사탐변표종합!$A:$AK,COLUMN(N10)-2,FALSE)</f>
        <v>0</v>
      </c>
      <c r="O12">
        <f>VLOOKUP(CONCATENATE($B12," ",$C12),사탐변표종합!$A:$AK,COLUMN(O10)-2,FALSE)</f>
        <v>0</v>
      </c>
      <c r="P12">
        <f>VLOOKUP(CONCATENATE($B12," ",$C12),사탐변표종합!$A:$AK,COLUMN(P10)-2,FALSE)</f>
        <v>0</v>
      </c>
      <c r="Q12">
        <f>VLOOKUP(CONCATENATE($B12," ",$C12),사탐변표종합!$A:$AK,COLUMN(Q10)-2,FALSE)</f>
        <v>0</v>
      </c>
      <c r="R12">
        <f>VLOOKUP(CONCATENATE($B12," ",$C12),사탐변표종합!$A:$AK,COLUMN(R10)-2,FALSE)</f>
        <v>0</v>
      </c>
      <c r="S12">
        <f>VLOOKUP(CONCATENATE($B12," ",$C12),사탐변표종합!$A:$AK,COLUMN(S10)-2,FALSE)</f>
        <v>0</v>
      </c>
      <c r="T12">
        <f>VLOOKUP(CONCATENATE($B12," ",$C12),사탐변표종합!$A:$AK,COLUMN(T10)-2,FALSE)</f>
        <v>0</v>
      </c>
      <c r="U12">
        <f>VLOOKUP(CONCATENATE($B12," ",$C12),사탐변표종합!$A:$AK,COLUMN(U10)-2,FALSE)</f>
        <v>0</v>
      </c>
      <c r="V12">
        <f>VLOOKUP(CONCATENATE($B12," ",$C12),사탐변표종합!$A:$AK,COLUMN(V10)-2,FALSE)</f>
        <v>0</v>
      </c>
      <c r="W12">
        <f t="shared" si="2"/>
        <v>0</v>
      </c>
      <c r="X12">
        <f t="shared" si="3"/>
        <v>0</v>
      </c>
      <c r="Y12">
        <f t="shared" si="3"/>
        <v>0</v>
      </c>
      <c r="Z12">
        <f>VLOOKUP(CONCATENATE($B12," ",$C12),사탐변표종합!$A:$AK,COLUMN(W10)-2,FALSE)</f>
        <v>0</v>
      </c>
      <c r="AB12">
        <v>6</v>
      </c>
      <c r="AC12">
        <v>-4</v>
      </c>
    </row>
    <row r="13" spans="2:29">
      <c r="B13" s="3" t="s">
        <v>947</v>
      </c>
      <c r="C13" s="4">
        <f t="shared" si="0"/>
        <v>0</v>
      </c>
      <c r="D13" s="4">
        <f t="shared" si="1"/>
        <v>0</v>
      </c>
      <c r="F13">
        <f>VLOOKUP(CONCATENATE($B13," ",$C13),사탐변표종합!$A:$AK,COLUMN(F11)-2,FALSE)</f>
        <v>0</v>
      </c>
      <c r="G13">
        <f>VLOOKUP(CONCATENATE($B13," ",$C13),사탐변표종합!$A:$AK,COLUMN(G11)-2,FALSE)</f>
        <v>0</v>
      </c>
      <c r="H13">
        <f>VLOOKUP(CONCATENATE($B13," ",$C13),사탐변표종합!$A:$AK,COLUMN(H11)-2,FALSE)</f>
        <v>0</v>
      </c>
      <c r="I13">
        <f>VLOOKUP(CONCATENATE($B13," ",$C13),사탐변표종합!$A:$AK,COLUMN(I11)-2,FALSE)</f>
        <v>0</v>
      </c>
      <c r="J13">
        <f>VLOOKUP(CONCATENATE($B13," ",$C13),사탐변표종합!$A:$AK,COLUMN(J11)-2,FALSE)</f>
        <v>0</v>
      </c>
      <c r="K13">
        <f>VLOOKUP(CONCATENATE($B13," ",$C13),사탐변표종합!$A:$AK,COLUMN(K11)-2,FALSE)</f>
        <v>0</v>
      </c>
      <c r="L13">
        <f>VLOOKUP(CONCATENATE($B13," ",$C13),사탐변표종합!$A:$AK,COLUMN(L11)-2,FALSE)</f>
        <v>0</v>
      </c>
      <c r="M13">
        <f>VLOOKUP(CONCATENATE($B13," ",$C13),사탐변표종합!$A:$AK,COLUMN(M11)-2,FALSE)</f>
        <v>0</v>
      </c>
      <c r="N13">
        <f>VLOOKUP(CONCATENATE($B13," ",$C13),사탐변표종합!$A:$AK,COLUMN(N11)-2,FALSE)</f>
        <v>0</v>
      </c>
      <c r="O13">
        <f>VLOOKUP(CONCATENATE($B13," ",$C13),사탐변표종합!$A:$AK,COLUMN(O11)-2,FALSE)</f>
        <v>0</v>
      </c>
      <c r="P13">
        <f>VLOOKUP(CONCATENATE($B13," ",$C13),사탐변표종합!$A:$AK,COLUMN(P11)-2,FALSE)</f>
        <v>0</v>
      </c>
      <c r="Q13">
        <f>VLOOKUP(CONCATENATE($B13," ",$C13),사탐변표종합!$A:$AK,COLUMN(Q11)-2,FALSE)</f>
        <v>0</v>
      </c>
      <c r="R13">
        <f>VLOOKUP(CONCATENATE($B13," ",$C13),사탐변표종합!$A:$AK,COLUMN(R11)-2,FALSE)</f>
        <v>0</v>
      </c>
      <c r="S13">
        <f>VLOOKUP(CONCATENATE($B13," ",$C13),사탐변표종합!$A:$AK,COLUMN(S11)-2,FALSE)</f>
        <v>0</v>
      </c>
      <c r="T13">
        <f>VLOOKUP(CONCATENATE($B13," ",$C13),사탐변표종합!$A:$AK,COLUMN(T11)-2,FALSE)</f>
        <v>0</v>
      </c>
      <c r="U13">
        <f>VLOOKUP(CONCATENATE($B13," ",$C13),사탐변표종합!$A:$AK,COLUMN(U11)-2,FALSE)</f>
        <v>0</v>
      </c>
      <c r="V13">
        <f>VLOOKUP(CONCATENATE($B13," ",$C13),사탐변표종합!$A:$AK,COLUMN(V11)-2,FALSE)</f>
        <v>0</v>
      </c>
      <c r="W13">
        <f t="shared" si="2"/>
        <v>0</v>
      </c>
      <c r="X13">
        <f t="shared" si="3"/>
        <v>0</v>
      </c>
      <c r="Y13">
        <f t="shared" si="3"/>
        <v>0</v>
      </c>
      <c r="Z13">
        <f>VLOOKUP(CONCATENATE($B13," ",$C13),사탐변표종합!$A:$AK,COLUMN(W11)-2,FALSE)</f>
        <v>0</v>
      </c>
      <c r="AB13">
        <v>7</v>
      </c>
      <c r="AC13">
        <v>-5</v>
      </c>
    </row>
    <row r="14" spans="2:29">
      <c r="B14" s="3" t="s">
        <v>54</v>
      </c>
      <c r="C14" s="4">
        <f t="shared" si="0"/>
        <v>0</v>
      </c>
      <c r="D14" s="4">
        <f t="shared" si="1"/>
        <v>0</v>
      </c>
      <c r="F14">
        <f>VLOOKUP(CONCATENATE($B14," ",$C14),사탐변표종합!$A:$AK,COLUMN(F12)-2,FALSE)</f>
        <v>0</v>
      </c>
      <c r="G14">
        <f>VLOOKUP(CONCATENATE($B14," ",$C14),사탐변표종합!$A:$AK,COLUMN(G12)-2,FALSE)</f>
        <v>0</v>
      </c>
      <c r="H14">
        <f>VLOOKUP(CONCATENATE($B14," ",$C14),사탐변표종합!$A:$AK,COLUMN(H12)-2,FALSE)</f>
        <v>0</v>
      </c>
      <c r="I14">
        <f>VLOOKUP(CONCATENATE($B14," ",$C14),사탐변표종합!$A:$AK,COLUMN(I12)-2,FALSE)</f>
        <v>0</v>
      </c>
      <c r="J14">
        <f>VLOOKUP(CONCATENATE($B14," ",$C14),사탐변표종합!$A:$AK,COLUMN(J12)-2,FALSE)</f>
        <v>0</v>
      </c>
      <c r="K14">
        <f>VLOOKUP(CONCATENATE($B14," ",$C14),사탐변표종합!$A:$AK,COLUMN(K12)-2,FALSE)</f>
        <v>0</v>
      </c>
      <c r="L14">
        <f>VLOOKUP(CONCATENATE($B14," ",$C14),사탐변표종합!$A:$AK,COLUMN(L12)-2,FALSE)</f>
        <v>0</v>
      </c>
      <c r="M14">
        <f>VLOOKUP(CONCATENATE($B14," ",$C14),사탐변표종합!$A:$AK,COLUMN(M12)-2,FALSE)</f>
        <v>0</v>
      </c>
      <c r="N14">
        <f>VLOOKUP(CONCATENATE($B14," ",$C14),사탐변표종합!$A:$AK,COLUMN(N12)-2,FALSE)</f>
        <v>0</v>
      </c>
      <c r="O14">
        <f>VLOOKUP(CONCATENATE($B14," ",$C14),사탐변표종합!$A:$AK,COLUMN(O12)-2,FALSE)</f>
        <v>0</v>
      </c>
      <c r="P14">
        <f>VLOOKUP(CONCATENATE($B14," ",$C14),사탐변표종합!$A:$AK,COLUMN(P12)-2,FALSE)</f>
        <v>0</v>
      </c>
      <c r="Q14">
        <f>VLOOKUP(CONCATENATE($B14," ",$C14),사탐변표종합!$A:$AK,COLUMN(Q12)-2,FALSE)</f>
        <v>0</v>
      </c>
      <c r="R14">
        <f>VLOOKUP(CONCATENATE($B14," ",$C14),사탐변표종합!$A:$AK,COLUMN(R12)-2,FALSE)</f>
        <v>0</v>
      </c>
      <c r="S14">
        <f>VLOOKUP(CONCATENATE($B14," ",$C14),사탐변표종합!$A:$AK,COLUMN(S12)-2,FALSE)</f>
        <v>0</v>
      </c>
      <c r="T14">
        <f>VLOOKUP(CONCATENATE($B14," ",$C14),사탐변표종합!$A:$AK,COLUMN(T12)-2,FALSE)</f>
        <v>0</v>
      </c>
      <c r="U14">
        <f>VLOOKUP(CONCATENATE($B14," ",$C14),사탐변표종합!$A:$AK,COLUMN(U12)-2,FALSE)</f>
        <v>0</v>
      </c>
      <c r="V14">
        <f>VLOOKUP(CONCATENATE($B14," ",$C14),사탐변표종합!$A:$AK,COLUMN(V12)-2,FALSE)</f>
        <v>0</v>
      </c>
      <c r="W14">
        <f t="shared" si="2"/>
        <v>0</v>
      </c>
      <c r="X14">
        <f t="shared" si="3"/>
        <v>0</v>
      </c>
      <c r="Y14">
        <f t="shared" si="3"/>
        <v>0</v>
      </c>
      <c r="Z14">
        <f>VLOOKUP(CONCATENATE($B14," ",$C14),사탐변표종합!$A:$AK,COLUMN(W12)-2,FALSE)</f>
        <v>0</v>
      </c>
      <c r="AB14">
        <v>8</v>
      </c>
      <c r="AC14">
        <v>-6</v>
      </c>
    </row>
    <row r="15" spans="2:29">
      <c r="B15" s="3" t="s">
        <v>56</v>
      </c>
      <c r="C15" s="4">
        <f t="shared" si="0"/>
        <v>0</v>
      </c>
      <c r="D15" s="4">
        <f t="shared" si="1"/>
        <v>0</v>
      </c>
      <c r="F15">
        <f>VLOOKUP(CONCATENATE($B15," ",$C15),사탐변표종합!$A:$AK,COLUMN(F13)-2,FALSE)</f>
        <v>0</v>
      </c>
      <c r="G15">
        <f>VLOOKUP(CONCATENATE($B15," ",$C15),사탐변표종합!$A:$AK,COLUMN(G13)-2,FALSE)</f>
        <v>0</v>
      </c>
      <c r="H15">
        <f>VLOOKUP(CONCATENATE($B15," ",$C15),사탐변표종합!$A:$AK,COLUMN(H13)-2,FALSE)</f>
        <v>0</v>
      </c>
      <c r="I15">
        <f>VLOOKUP(CONCATENATE($B15," ",$C15),사탐변표종합!$A:$AK,COLUMN(I13)-2,FALSE)</f>
        <v>0</v>
      </c>
      <c r="J15">
        <f>VLOOKUP(CONCATENATE($B15," ",$C15),사탐변표종합!$A:$AK,COLUMN(J13)-2,FALSE)</f>
        <v>0</v>
      </c>
      <c r="K15">
        <f>VLOOKUP(CONCATENATE($B15," ",$C15),사탐변표종합!$A:$AK,COLUMN(K13)-2,FALSE)</f>
        <v>0</v>
      </c>
      <c r="L15">
        <f>VLOOKUP(CONCATENATE($B15," ",$C15),사탐변표종합!$A:$AK,COLUMN(L13)-2,FALSE)</f>
        <v>0</v>
      </c>
      <c r="M15">
        <f>VLOOKUP(CONCATENATE($B15," ",$C15),사탐변표종합!$A:$AK,COLUMN(M13)-2,FALSE)</f>
        <v>0</v>
      </c>
      <c r="N15">
        <f>VLOOKUP(CONCATENATE($B15," ",$C15),사탐변표종합!$A:$AK,COLUMN(N13)-2,FALSE)</f>
        <v>0</v>
      </c>
      <c r="O15">
        <f>VLOOKUP(CONCATENATE($B15," ",$C15),사탐변표종합!$A:$AK,COLUMN(O13)-2,FALSE)</f>
        <v>0</v>
      </c>
      <c r="P15">
        <f>VLOOKUP(CONCATENATE($B15," ",$C15),사탐변표종합!$A:$AK,COLUMN(P13)-2,FALSE)</f>
        <v>0</v>
      </c>
      <c r="Q15">
        <f>VLOOKUP(CONCATENATE($B15," ",$C15),사탐변표종합!$A:$AK,COLUMN(Q13)-2,FALSE)</f>
        <v>0</v>
      </c>
      <c r="R15">
        <f>VLOOKUP(CONCATENATE($B15," ",$C15),사탐변표종합!$A:$AK,COLUMN(R13)-2,FALSE)</f>
        <v>0</v>
      </c>
      <c r="S15">
        <f>VLOOKUP(CONCATENATE($B15," ",$C15),사탐변표종합!$A:$AK,COLUMN(S13)-2,FALSE)</f>
        <v>0</v>
      </c>
      <c r="T15">
        <f>VLOOKUP(CONCATENATE($B15," ",$C15),사탐변표종합!$A:$AK,COLUMN(T13)-2,FALSE)</f>
        <v>0</v>
      </c>
      <c r="U15">
        <f>VLOOKUP(CONCATENATE($B15," ",$C15),사탐변표종합!$A:$AK,COLUMN(U13)-2,FALSE)</f>
        <v>0</v>
      </c>
      <c r="V15">
        <f>VLOOKUP(CONCATENATE($B15," ",$C15),사탐변표종합!$A:$AK,COLUMN(V13)-2,FALSE)</f>
        <v>0</v>
      </c>
      <c r="W15">
        <f t="shared" si="2"/>
        <v>0</v>
      </c>
      <c r="X15">
        <f t="shared" si="3"/>
        <v>0</v>
      </c>
      <c r="Y15">
        <f t="shared" si="3"/>
        <v>0</v>
      </c>
      <c r="Z15">
        <f>VLOOKUP(CONCATENATE($B15," ",$C15),사탐변표종합!$A:$AK,COLUMN(W13)-2,FALSE)</f>
        <v>0</v>
      </c>
      <c r="AB15">
        <v>9</v>
      </c>
      <c r="AC15">
        <v>-7</v>
      </c>
    </row>
    <row r="16" spans="2:29">
      <c r="B16" s="26" t="s">
        <v>58</v>
      </c>
      <c r="C16" s="4">
        <f t="shared" si="0"/>
        <v>0</v>
      </c>
      <c r="D16" s="4">
        <f t="shared" si="1"/>
        <v>0</v>
      </c>
      <c r="F16">
        <f>VLOOKUP(CONCATENATE($B16," ",$C16),사탐변표종합!$A:$AK,COLUMN(F14)-2,FALSE)</f>
        <v>0</v>
      </c>
      <c r="G16">
        <f>VLOOKUP(CONCATENATE($B16," ",$C16),사탐변표종합!$A:$AK,COLUMN(G14)-2,FALSE)</f>
        <v>0</v>
      </c>
      <c r="H16">
        <f>VLOOKUP(CONCATENATE($B16," ",$C16),사탐변표종합!$A:$AK,COLUMN(H14)-2,FALSE)</f>
        <v>0</v>
      </c>
      <c r="I16">
        <f>VLOOKUP(CONCATENATE($B16," ",$C16),사탐변표종합!$A:$AK,COLUMN(I14)-2,FALSE)</f>
        <v>0</v>
      </c>
      <c r="J16">
        <f>VLOOKUP(CONCATENATE($B16," ",$C16),사탐변표종합!$A:$AK,COLUMN(J14)-2,FALSE)</f>
        <v>0</v>
      </c>
      <c r="K16">
        <f>VLOOKUP(CONCATENATE($B16," ",$C16),사탐변표종합!$A:$AK,COLUMN(K14)-2,FALSE)</f>
        <v>0</v>
      </c>
      <c r="L16">
        <f>VLOOKUP(CONCATENATE($B16," ",$C16),사탐변표종합!$A:$AK,COLUMN(L14)-2,FALSE)</f>
        <v>0</v>
      </c>
      <c r="M16">
        <f>VLOOKUP(CONCATENATE($B16," ",$C16),사탐변표종합!$A:$AK,COLUMN(M14)-2,FALSE)</f>
        <v>0</v>
      </c>
      <c r="N16">
        <f>VLOOKUP(CONCATENATE($B16," ",$C16),사탐변표종합!$A:$AK,COLUMN(N14)-2,FALSE)</f>
        <v>0</v>
      </c>
      <c r="O16">
        <f>VLOOKUP(CONCATENATE($B16," ",$C16),사탐변표종합!$A:$AK,COLUMN(O14)-2,FALSE)</f>
        <v>0</v>
      </c>
      <c r="P16">
        <f>VLOOKUP(CONCATENATE($B16," ",$C16),사탐변표종합!$A:$AK,COLUMN(P14)-2,FALSE)</f>
        <v>0</v>
      </c>
      <c r="Q16">
        <f>VLOOKUP(CONCATENATE($B16," ",$C16),사탐변표종합!$A:$AK,COLUMN(Q14)-2,FALSE)</f>
        <v>0</v>
      </c>
      <c r="R16">
        <f>VLOOKUP(CONCATENATE($B16," ",$C16),사탐변표종합!$A:$AK,COLUMN(R14)-2,FALSE)</f>
        <v>0</v>
      </c>
      <c r="S16">
        <f>VLOOKUP(CONCATENATE($B16," ",$C16),사탐변표종합!$A:$AK,COLUMN(S14)-2,FALSE)</f>
        <v>0</v>
      </c>
      <c r="T16">
        <f>VLOOKUP(CONCATENATE($B16," ",$C16),사탐변표종합!$A:$AK,COLUMN(T14)-2,FALSE)</f>
        <v>0</v>
      </c>
      <c r="U16">
        <f>VLOOKUP(CONCATENATE($B16," ",$C16),사탐변표종합!$A:$AK,COLUMN(U14)-2,FALSE)</f>
        <v>0</v>
      </c>
      <c r="V16">
        <f>VLOOKUP(CONCATENATE($B16," ",$C16),사탐변표종합!$A:$AK,COLUMN(V14)-2,FALSE)</f>
        <v>0</v>
      </c>
      <c r="W16">
        <f t="shared" si="2"/>
        <v>0</v>
      </c>
      <c r="X16">
        <f t="shared" si="3"/>
        <v>0</v>
      </c>
      <c r="Y16">
        <f t="shared" si="3"/>
        <v>0</v>
      </c>
      <c r="Z16">
        <f>VLOOKUP(CONCATENATE($B16," ",$C16),사탐변표종합!$A:$AK,COLUMN(W14)-2,FALSE)</f>
        <v>0</v>
      </c>
    </row>
    <row r="17" spans="2:63">
      <c r="B17" s="7" t="s">
        <v>60</v>
      </c>
      <c r="C17" s="8">
        <f t="shared" si="0"/>
        <v>0</v>
      </c>
      <c r="D17" s="8">
        <f t="shared" si="1"/>
        <v>0</v>
      </c>
      <c r="E17" s="8"/>
      <c r="F17">
        <f>VLOOKUP(CONCATENATE($B17," ",$C17),사탐변표종합!$A:$AK,COLUMN(F15)-2,FALSE)</f>
        <v>0</v>
      </c>
      <c r="G17">
        <f>VLOOKUP(CONCATENATE($B17," ",$C17),사탐변표종합!$A:$AK,COLUMN(G15)-2,FALSE)</f>
        <v>0</v>
      </c>
      <c r="H17">
        <f>VLOOKUP(CONCATENATE($B17," ",$C17),사탐변표종합!$A:$AK,COLUMN(H15)-2,FALSE)</f>
        <v>0</v>
      </c>
      <c r="I17">
        <f>VLOOKUP(CONCATENATE($B17," ",$C17),사탐변표종합!$A:$AK,COLUMN(I15)-2,FALSE)</f>
        <v>0</v>
      </c>
      <c r="J17">
        <f>VLOOKUP(CONCATENATE($B17," ",$C17),사탐변표종합!$A:$AK,COLUMN(J15)-2,FALSE)</f>
        <v>0</v>
      </c>
      <c r="K17">
        <f>VLOOKUP(CONCATENATE($B17," ",$C17),사탐변표종합!$A:$AK,COLUMN(K15)-2,FALSE)</f>
        <v>0</v>
      </c>
      <c r="L17">
        <f>VLOOKUP(CONCATENATE($B17," ",$C17),사탐변표종합!$A:$AK,COLUMN(L15)-2,FALSE)</f>
        <v>0</v>
      </c>
      <c r="M17">
        <f>VLOOKUP(CONCATENATE($B17," ",$C17),사탐변표종합!$A:$AK,COLUMN(M15)-2,FALSE)</f>
        <v>0</v>
      </c>
      <c r="N17">
        <f>VLOOKUP(CONCATENATE($B17," ",$C17),사탐변표종합!$A:$AK,COLUMN(N15)-2,FALSE)</f>
        <v>0</v>
      </c>
      <c r="O17">
        <f>VLOOKUP(CONCATENATE($B17," ",$C17),사탐변표종합!$A:$AK,COLUMN(O15)-2,FALSE)</f>
        <v>0</v>
      </c>
      <c r="P17">
        <f>VLOOKUP(CONCATENATE($B17," ",$C17),사탐변표종합!$A:$AK,COLUMN(P15)-2,FALSE)</f>
        <v>0</v>
      </c>
      <c r="Q17">
        <f>VLOOKUP(CONCATENATE($B17," ",$C17),사탐변표종합!$A:$AK,COLUMN(Q15)-2,FALSE)</f>
        <v>0</v>
      </c>
      <c r="R17">
        <f>VLOOKUP(CONCATENATE($B17," ",$C17),사탐변표종합!$A:$AK,COLUMN(R15)-2,FALSE)</f>
        <v>0</v>
      </c>
      <c r="S17">
        <f>VLOOKUP(CONCATENATE($B17," ",$C17),사탐변표종합!$A:$AK,COLUMN(S15)-2,FALSE)</f>
        <v>0</v>
      </c>
      <c r="T17">
        <f>VLOOKUP(CONCATENATE($B17," ",$C17),사탐변표종합!$A:$AK,COLUMN(T15)-2,FALSE)</f>
        <v>0</v>
      </c>
      <c r="U17">
        <f>VLOOKUP(CONCATENATE($B17," ",$C17),사탐변표종합!$A:$AK,COLUMN(U15)-2,FALSE)</f>
        <v>0</v>
      </c>
      <c r="V17">
        <f>VLOOKUP(CONCATENATE($B17," ",$C17),사탐변표종합!$A:$AK,COLUMN(V15)-2,FALSE)</f>
        <v>0</v>
      </c>
      <c r="W17">
        <f t="shared" si="2"/>
        <v>0</v>
      </c>
      <c r="X17">
        <f t="shared" si="3"/>
        <v>0</v>
      </c>
      <c r="Y17">
        <f t="shared" si="3"/>
        <v>0</v>
      </c>
      <c r="Z17">
        <f>VLOOKUP(CONCATENATE($B17," ",$C17),사탐변표종합!$A:$AK,COLUMN(W15)-2,FALSE)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>
      <c r="C18" s="8"/>
    </row>
    <row r="19" spans="2:63">
      <c r="B19" s="7" t="s">
        <v>80</v>
      </c>
      <c r="C19" s="8">
        <f>IF(E2="미선택","",0)</f>
        <v>0</v>
      </c>
      <c r="D19" s="8">
        <f>IF(E2="미선택","",0)</f>
        <v>0</v>
      </c>
    </row>
    <row r="20" spans="2:63">
      <c r="B20" s="7" t="s">
        <v>63</v>
      </c>
      <c r="C20" s="8">
        <f>IF($B20=$E$2,$E$3,0)</f>
        <v>0</v>
      </c>
      <c r="D20">
        <f>IF($B20=$E$2,$E$4,0)</f>
        <v>0</v>
      </c>
      <c r="F20">
        <f>VLOOKUP(CONCATENATE($B20," ",$C20),사탐변표종합!$A:$AK,COLUMN(F18)-2,FALSE)</f>
        <v>0</v>
      </c>
      <c r="G20">
        <f>VLOOKUP(CONCATENATE($B20," ",$C20),사탐변표종합!$A:$AK,COLUMN(G18)-2,FALSE)</f>
        <v>0</v>
      </c>
      <c r="H20">
        <f>VLOOKUP(CONCATENATE($B20," ",$C20),사탐변표종합!$A:$AK,COLUMN(H18)-2,FALSE)</f>
        <v>0</v>
      </c>
      <c r="I20">
        <f>VLOOKUP(CONCATENATE($B20," ",$C20),사탐변표종합!$A:$AK,COLUMN(I18)-2,FALSE)</f>
        <v>0</v>
      </c>
      <c r="J20">
        <f>VLOOKUP(CONCATENATE($B20," ",$C20),사탐변표종합!$A:$AK,COLUMN(J18)-2,FALSE)</f>
        <v>0</v>
      </c>
      <c r="K20">
        <f>VLOOKUP(CONCATENATE($B20," ",$C20),사탐변표종합!$A:$AK,COLUMN(K18)-2,FALSE)</f>
        <v>0</v>
      </c>
      <c r="L20">
        <f>VLOOKUP(CONCATENATE($B20," ",$C20),사탐변표종합!$A:$AK,COLUMN(L18)-2,FALSE)</f>
        <v>0</v>
      </c>
      <c r="M20">
        <f>VLOOKUP(CONCATENATE($B20," ",$C20),사탐변표종합!$A:$AK,COLUMN(M18)-2,FALSE)</f>
        <v>0</v>
      </c>
      <c r="N20">
        <f>VLOOKUP(CONCATENATE($B20," ",$C20),사탐변표종합!$A:$AK,COLUMN(N18)-2,FALSE)</f>
        <v>0</v>
      </c>
      <c r="O20">
        <f>VLOOKUP(CONCATENATE($B20," ",$C20),사탐변표종합!$A:$AK,COLUMN(O18)-2,FALSE)</f>
        <v>0</v>
      </c>
      <c r="P20">
        <f>VLOOKUP(CONCATENATE($B20," ",$C20),사탐변표종합!$A:$AK,COLUMN(P18)-2,FALSE)</f>
        <v>0</v>
      </c>
      <c r="Q20">
        <f>VLOOKUP(CONCATENATE($B20," ",$C20),사탐변표종합!$A:$AK,COLUMN(Q18)-2,FALSE)</f>
        <v>0</v>
      </c>
      <c r="R20">
        <f>VLOOKUP(CONCATENATE($B20," ",$C20),사탐변표종합!$A:$AK,COLUMN(R18)-2,FALSE)</f>
        <v>0</v>
      </c>
      <c r="S20">
        <f>VLOOKUP(CONCATENATE($B20," ",$C20),사탐변표종합!$A:$AK,COLUMN(S18)-2,FALSE)</f>
        <v>0</v>
      </c>
      <c r="T20">
        <f>VLOOKUP(CONCATENATE($B20," ",$C20),사탐변표종합!$A:$AK,COLUMN(T18)-2,FALSE)</f>
        <v>0</v>
      </c>
      <c r="U20">
        <f>VLOOKUP(CONCATENATE($B20," ",$C20),사탐변표종합!$A:$AK,COLUMN(U18)-2,FALSE)</f>
        <v>0</v>
      </c>
      <c r="V20">
        <f>VLOOKUP(CONCATENATE($B20," ",$C20),사탐변표종합!$A:$AK,COLUMN(V18)-2,FALSE)</f>
        <v>0</v>
      </c>
      <c r="W20">
        <f t="shared" si="2"/>
        <v>0</v>
      </c>
      <c r="X20">
        <f t="shared" si="3"/>
        <v>0</v>
      </c>
      <c r="Y20">
        <v>0</v>
      </c>
      <c r="Z20">
        <v>0</v>
      </c>
    </row>
    <row r="21" spans="2:63">
      <c r="B21" s="7" t="s">
        <v>65</v>
      </c>
      <c r="C21" s="8">
        <f t="shared" ref="C21:C28" si="4">IF($B21=$E$2,$E$3,0)</f>
        <v>0</v>
      </c>
      <c r="D21">
        <f t="shared" ref="D21:D28" si="5">IF($B21=$E$2,$E$4,0)</f>
        <v>0</v>
      </c>
      <c r="F21">
        <f>VLOOKUP(CONCATENATE($B21," ",$C21),사탐변표종합!$A:$AK,COLUMN(F19)-2,FALSE)</f>
        <v>0</v>
      </c>
      <c r="G21">
        <f>VLOOKUP(CONCATENATE($B21," ",$C21),사탐변표종합!$A:$AK,COLUMN(G19)-2,FALSE)</f>
        <v>0</v>
      </c>
      <c r="H21">
        <f>VLOOKUP(CONCATENATE($B21," ",$C21),사탐변표종합!$A:$AK,COLUMN(H19)-2,FALSE)</f>
        <v>0</v>
      </c>
      <c r="I21">
        <f>VLOOKUP(CONCATENATE($B21," ",$C21),사탐변표종합!$A:$AK,COLUMN(I19)-2,FALSE)</f>
        <v>0</v>
      </c>
      <c r="J21">
        <f>VLOOKUP(CONCATENATE($B21," ",$C21),사탐변표종합!$A:$AK,COLUMN(J19)-2,FALSE)</f>
        <v>0</v>
      </c>
      <c r="K21">
        <f>VLOOKUP(CONCATENATE($B21," ",$C21),사탐변표종합!$A:$AK,COLUMN(K19)-2,FALSE)</f>
        <v>0</v>
      </c>
      <c r="L21">
        <f>VLOOKUP(CONCATENATE($B21," ",$C21),사탐변표종합!$A:$AK,COLUMN(L19)-2,FALSE)</f>
        <v>0</v>
      </c>
      <c r="M21">
        <f>VLOOKUP(CONCATENATE($B21," ",$C21),사탐변표종합!$A:$AK,COLUMN(M19)-2,FALSE)</f>
        <v>0</v>
      </c>
      <c r="N21">
        <f>VLOOKUP(CONCATENATE($B21," ",$C21),사탐변표종합!$A:$AK,COLUMN(N19)-2,FALSE)</f>
        <v>0</v>
      </c>
      <c r="O21">
        <f>VLOOKUP(CONCATENATE($B21," ",$C21),사탐변표종합!$A:$AK,COLUMN(O19)-2,FALSE)</f>
        <v>0</v>
      </c>
      <c r="P21">
        <f>VLOOKUP(CONCATENATE($B21," ",$C21),사탐변표종합!$A:$AK,COLUMN(P19)-2,FALSE)</f>
        <v>0</v>
      </c>
      <c r="Q21">
        <f>VLOOKUP(CONCATENATE($B21," ",$C21),사탐변표종합!$A:$AK,COLUMN(Q19)-2,FALSE)</f>
        <v>0</v>
      </c>
      <c r="R21">
        <f>VLOOKUP(CONCATENATE($B21," ",$C21),사탐변표종합!$A:$AK,COLUMN(R19)-2,FALSE)</f>
        <v>0</v>
      </c>
      <c r="S21">
        <f>VLOOKUP(CONCATENATE($B21," ",$C21),사탐변표종합!$A:$AK,COLUMN(S19)-2,FALSE)</f>
        <v>0</v>
      </c>
      <c r="T21">
        <f>VLOOKUP(CONCATENATE($B21," ",$C21),사탐변표종합!$A:$AK,COLUMN(T19)-2,FALSE)</f>
        <v>0</v>
      </c>
      <c r="U21">
        <f>VLOOKUP(CONCATENATE($B21," ",$C21),사탐변표종합!$A:$AK,COLUMN(U19)-2,FALSE)</f>
        <v>0</v>
      </c>
      <c r="V21">
        <f>VLOOKUP(CONCATENATE($B21," ",$C21),사탐변표종합!$A:$AK,COLUMN(V19)-2,FALSE)</f>
        <v>0</v>
      </c>
      <c r="W21">
        <f t="shared" si="2"/>
        <v>0</v>
      </c>
      <c r="X21">
        <f t="shared" si="3"/>
        <v>0</v>
      </c>
      <c r="Y21">
        <v>0</v>
      </c>
      <c r="Z21">
        <v>0</v>
      </c>
    </row>
    <row r="22" spans="2:63">
      <c r="B22" s="7" t="s">
        <v>67</v>
      </c>
      <c r="C22" s="8">
        <f t="shared" si="4"/>
        <v>0</v>
      </c>
      <c r="D22">
        <f t="shared" si="5"/>
        <v>0</v>
      </c>
      <c r="F22">
        <f>VLOOKUP(CONCATENATE($B22," ",$C22),사탐변표종합!$A:$AK,COLUMN(F20)-2,FALSE)</f>
        <v>0</v>
      </c>
      <c r="G22">
        <f>VLOOKUP(CONCATENATE($B22," ",$C22),사탐변표종합!$A:$AK,COLUMN(G20)-2,FALSE)</f>
        <v>0</v>
      </c>
      <c r="H22">
        <f>VLOOKUP(CONCATENATE($B22," ",$C22),사탐변표종합!$A:$AK,COLUMN(H20)-2,FALSE)</f>
        <v>0</v>
      </c>
      <c r="I22">
        <f>VLOOKUP(CONCATENATE($B22," ",$C22),사탐변표종합!$A:$AK,COLUMN(I20)-2,FALSE)</f>
        <v>0</v>
      </c>
      <c r="J22">
        <f>VLOOKUP(CONCATENATE($B22," ",$C22),사탐변표종합!$A:$AK,COLUMN(J20)-2,FALSE)</f>
        <v>0</v>
      </c>
      <c r="K22">
        <f>VLOOKUP(CONCATENATE($B22," ",$C22),사탐변표종합!$A:$AK,COLUMN(K20)-2,FALSE)</f>
        <v>0</v>
      </c>
      <c r="L22">
        <f>VLOOKUP(CONCATENATE($B22," ",$C22),사탐변표종합!$A:$AK,COLUMN(L20)-2,FALSE)</f>
        <v>0</v>
      </c>
      <c r="M22">
        <f>VLOOKUP(CONCATENATE($B22," ",$C22),사탐변표종합!$A:$AK,COLUMN(M20)-2,FALSE)</f>
        <v>0</v>
      </c>
      <c r="N22">
        <f>VLOOKUP(CONCATENATE($B22," ",$C22),사탐변표종합!$A:$AK,COLUMN(N20)-2,FALSE)</f>
        <v>0</v>
      </c>
      <c r="O22">
        <f>VLOOKUP(CONCATENATE($B22," ",$C22),사탐변표종합!$A:$AK,COLUMN(O20)-2,FALSE)</f>
        <v>0</v>
      </c>
      <c r="P22">
        <f>VLOOKUP(CONCATENATE($B22," ",$C22),사탐변표종합!$A:$AK,COLUMN(P20)-2,FALSE)</f>
        <v>0</v>
      </c>
      <c r="Q22">
        <f>VLOOKUP(CONCATENATE($B22," ",$C22),사탐변표종합!$A:$AK,COLUMN(Q20)-2,FALSE)</f>
        <v>0</v>
      </c>
      <c r="R22">
        <f>VLOOKUP(CONCATENATE($B22," ",$C22),사탐변표종합!$A:$AK,COLUMN(R20)-2,FALSE)</f>
        <v>0</v>
      </c>
      <c r="S22">
        <f>VLOOKUP(CONCATENATE($B22," ",$C22),사탐변표종합!$A:$AK,COLUMN(S20)-2,FALSE)</f>
        <v>0</v>
      </c>
      <c r="T22">
        <f>VLOOKUP(CONCATENATE($B22," ",$C22),사탐변표종합!$A:$AK,COLUMN(T20)-2,FALSE)</f>
        <v>0</v>
      </c>
      <c r="U22">
        <f>VLOOKUP(CONCATENATE($B22," ",$C22),사탐변표종합!$A:$AK,COLUMN(U20)-2,FALSE)</f>
        <v>0</v>
      </c>
      <c r="V22">
        <f>VLOOKUP(CONCATENATE($B22," ",$C22),사탐변표종합!$A:$AK,COLUMN(V20)-2,FALSE)</f>
        <v>0</v>
      </c>
      <c r="W22">
        <f t="shared" si="2"/>
        <v>0</v>
      </c>
      <c r="X22">
        <f t="shared" si="3"/>
        <v>0</v>
      </c>
      <c r="Y22">
        <v>0</v>
      </c>
      <c r="Z22">
        <v>0</v>
      </c>
    </row>
    <row r="23" spans="2:63">
      <c r="B23" s="7" t="s">
        <v>69</v>
      </c>
      <c r="C23" s="8">
        <f t="shared" si="4"/>
        <v>64</v>
      </c>
      <c r="D23">
        <f t="shared" si="5"/>
        <v>93</v>
      </c>
      <c r="F23">
        <f>VLOOKUP(CONCATENATE($B23," ",$C23),사탐변표종합!$A:$AK,COLUMN(F21)-2,FALSE)</f>
        <v>0</v>
      </c>
      <c r="G23">
        <f>VLOOKUP(CONCATENATE($B23," ",$C23),사탐변표종합!$A:$AK,COLUMN(G21)-2,FALSE)</f>
        <v>63.63</v>
      </c>
      <c r="H23">
        <f>VLOOKUP(CONCATENATE($B23," ",$C23),사탐변표종합!$A:$AK,COLUMN(H21)-2,FALSE)</f>
        <v>65.67</v>
      </c>
      <c r="I23">
        <f>VLOOKUP(CONCATENATE($B23," ",$C23),사탐변표종합!$A:$AK,COLUMN(I21)-2,FALSE)</f>
        <v>63.63</v>
      </c>
      <c r="J23">
        <f>VLOOKUP(CONCATENATE($B23," ",$C23),사탐변표종합!$A:$AK,COLUMN(J21)-2,FALSE)</f>
        <v>65.63</v>
      </c>
      <c r="K23">
        <f>VLOOKUP(CONCATENATE($B23," ",$C23),사탐변표종합!$A:$AK,COLUMN(K21)-2,FALSE)</f>
        <v>65.63</v>
      </c>
      <c r="L23">
        <f>VLOOKUP(CONCATENATE($B23," ",$C23),사탐변표종합!$A:$AK,COLUMN(L21)-2,FALSE)</f>
        <v>64.42</v>
      </c>
      <c r="M23">
        <f>VLOOKUP(CONCATENATE($B23," ",$C23),사탐변표종합!$A:$AK,COLUMN(M21)-2,FALSE)</f>
        <v>63.63</v>
      </c>
      <c r="N23">
        <f>VLOOKUP(CONCATENATE($B23," ",$C23),사탐변표종합!$A:$AK,COLUMN(N21)-2,FALSE)</f>
        <v>64.400000000000006</v>
      </c>
      <c r="O23">
        <f>VLOOKUP(CONCATENATE($B23," ",$C23),사탐변표종합!$A:$AK,COLUMN(O21)-2,FALSE)</f>
        <v>63.63</v>
      </c>
      <c r="P23">
        <f>VLOOKUP(CONCATENATE($B23," ",$C23),사탐변표종합!$A:$AK,COLUMN(P21)-2,FALSE)</f>
        <v>63.63</v>
      </c>
      <c r="Q23">
        <f>VLOOKUP(CONCATENATE($B23," ",$C23),사탐변표종합!$A:$AK,COLUMN(Q21)-2,FALSE)</f>
        <v>64.239999999999995</v>
      </c>
      <c r="R23">
        <f>VLOOKUP(CONCATENATE($B23," ",$C23),사탐변표종합!$A:$AK,COLUMN(R21)-2,FALSE)</f>
        <v>54.35</v>
      </c>
      <c r="S23">
        <f>VLOOKUP(CONCATENATE($B23," ",$C23),사탐변표종합!$A:$AK,COLUMN(S21)-2,FALSE)</f>
        <v>56.73</v>
      </c>
      <c r="T23">
        <f>VLOOKUP(CONCATENATE($B23," ",$C23),사탐변표종합!$A:$AK,COLUMN(T21)-2,FALSE)</f>
        <v>3.2</v>
      </c>
      <c r="U23">
        <f>VLOOKUP(CONCATENATE($B23," ",$C23),사탐변표종합!$A:$AK,COLUMN(U21)-2,FALSE)</f>
        <v>63.63</v>
      </c>
      <c r="V23">
        <f>VLOOKUP(CONCATENATE($B23," ",$C23),사탐변표종합!$A:$AK,COLUMN(V21)-2,FALSE)</f>
        <v>0</v>
      </c>
      <c r="W23">
        <f t="shared" si="2"/>
        <v>93</v>
      </c>
      <c r="X23">
        <f t="shared" si="3"/>
        <v>93</v>
      </c>
      <c r="Y23">
        <v>0</v>
      </c>
      <c r="Z23">
        <v>0</v>
      </c>
    </row>
    <row r="24" spans="2:63">
      <c r="B24" s="7" t="s">
        <v>71</v>
      </c>
      <c r="C24" s="8">
        <f t="shared" si="4"/>
        <v>0</v>
      </c>
      <c r="D24">
        <f t="shared" si="5"/>
        <v>0</v>
      </c>
      <c r="F24">
        <f>VLOOKUP(CONCATENATE($B24," ",$C24),사탐변표종합!$A:$AK,COLUMN(F22)-2,FALSE)</f>
        <v>0</v>
      </c>
      <c r="G24">
        <f>VLOOKUP(CONCATENATE($B24," ",$C24),사탐변표종합!$A:$AK,COLUMN(G22)-2,FALSE)</f>
        <v>0</v>
      </c>
      <c r="H24">
        <f>VLOOKUP(CONCATENATE($B24," ",$C24),사탐변표종합!$A:$AK,COLUMN(H22)-2,FALSE)</f>
        <v>0</v>
      </c>
      <c r="I24">
        <f>VLOOKUP(CONCATENATE($B24," ",$C24),사탐변표종합!$A:$AK,COLUMN(I22)-2,FALSE)</f>
        <v>0</v>
      </c>
      <c r="J24">
        <f>VLOOKUP(CONCATENATE($B24," ",$C24),사탐변표종합!$A:$AK,COLUMN(J22)-2,FALSE)</f>
        <v>0</v>
      </c>
      <c r="K24">
        <f>VLOOKUP(CONCATENATE($B24," ",$C24),사탐변표종합!$A:$AK,COLUMN(K22)-2,FALSE)</f>
        <v>0</v>
      </c>
      <c r="L24">
        <f>VLOOKUP(CONCATENATE($B24," ",$C24),사탐변표종합!$A:$AK,COLUMN(L22)-2,FALSE)</f>
        <v>0</v>
      </c>
      <c r="M24">
        <f>VLOOKUP(CONCATENATE($B24," ",$C24),사탐변표종합!$A:$AK,COLUMN(M22)-2,FALSE)</f>
        <v>0</v>
      </c>
      <c r="N24">
        <f>VLOOKUP(CONCATENATE($B24," ",$C24),사탐변표종합!$A:$AK,COLUMN(N22)-2,FALSE)</f>
        <v>0</v>
      </c>
      <c r="O24">
        <f>VLOOKUP(CONCATENATE($B24," ",$C24),사탐변표종합!$A:$AK,COLUMN(O22)-2,FALSE)</f>
        <v>0</v>
      </c>
      <c r="P24">
        <f>VLOOKUP(CONCATENATE($B24," ",$C24),사탐변표종합!$A:$AK,COLUMN(P22)-2,FALSE)</f>
        <v>0</v>
      </c>
      <c r="Q24">
        <f>VLOOKUP(CONCATENATE($B24," ",$C24),사탐변표종합!$A:$AK,COLUMN(Q22)-2,FALSE)</f>
        <v>0</v>
      </c>
      <c r="R24">
        <f>VLOOKUP(CONCATENATE($B24," ",$C24),사탐변표종합!$A:$AK,COLUMN(R22)-2,FALSE)</f>
        <v>0</v>
      </c>
      <c r="S24">
        <f>VLOOKUP(CONCATENATE($B24," ",$C24),사탐변표종합!$A:$AK,COLUMN(S22)-2,FALSE)</f>
        <v>0</v>
      </c>
      <c r="T24">
        <f>VLOOKUP(CONCATENATE($B24," ",$C24),사탐변표종합!$A:$AK,COLUMN(T22)-2,FALSE)</f>
        <v>0</v>
      </c>
      <c r="U24">
        <f>VLOOKUP(CONCATENATE($B24," ",$C24),사탐변표종합!$A:$AK,COLUMN(U22)-2,FALSE)</f>
        <v>0</v>
      </c>
      <c r="V24">
        <f>VLOOKUP(CONCATENATE($B24," ",$C24),사탐변표종합!$A:$AK,COLUMN(V22)-2,FALSE)</f>
        <v>0</v>
      </c>
      <c r="W24">
        <f t="shared" si="2"/>
        <v>0</v>
      </c>
      <c r="X24">
        <f t="shared" si="3"/>
        <v>0</v>
      </c>
      <c r="Y24">
        <v>0</v>
      </c>
      <c r="Z24">
        <v>0</v>
      </c>
    </row>
    <row r="25" spans="2:63">
      <c r="B25" s="7" t="s">
        <v>73</v>
      </c>
      <c r="C25" s="8">
        <f t="shared" si="4"/>
        <v>0</v>
      </c>
      <c r="D25">
        <f t="shared" si="5"/>
        <v>0</v>
      </c>
      <c r="F25">
        <f>VLOOKUP(CONCATENATE($B25," ",$C25),사탐변표종합!$A:$AK,COLUMN(F23)-2,FALSE)</f>
        <v>0</v>
      </c>
      <c r="G25">
        <f>VLOOKUP(CONCATENATE($B25," ",$C25),사탐변표종합!$A:$AK,COLUMN(G23)-2,FALSE)</f>
        <v>0</v>
      </c>
      <c r="H25">
        <f>VLOOKUP(CONCATENATE($B25," ",$C25),사탐변표종합!$A:$AK,COLUMN(H23)-2,FALSE)</f>
        <v>0</v>
      </c>
      <c r="I25">
        <f>VLOOKUP(CONCATENATE($B25," ",$C25),사탐변표종합!$A:$AK,COLUMN(I23)-2,FALSE)</f>
        <v>0</v>
      </c>
      <c r="J25">
        <f>VLOOKUP(CONCATENATE($B25," ",$C25),사탐변표종합!$A:$AK,COLUMN(J23)-2,FALSE)</f>
        <v>0</v>
      </c>
      <c r="K25">
        <f>VLOOKUP(CONCATENATE($B25," ",$C25),사탐변표종합!$A:$AK,COLUMN(K23)-2,FALSE)</f>
        <v>0</v>
      </c>
      <c r="L25">
        <f>VLOOKUP(CONCATENATE($B25," ",$C25),사탐변표종합!$A:$AK,COLUMN(L23)-2,FALSE)</f>
        <v>0</v>
      </c>
      <c r="M25">
        <f>VLOOKUP(CONCATENATE($B25," ",$C25),사탐변표종합!$A:$AK,COLUMN(M23)-2,FALSE)</f>
        <v>0</v>
      </c>
      <c r="N25">
        <f>VLOOKUP(CONCATENATE($B25," ",$C25),사탐변표종합!$A:$AK,COLUMN(N23)-2,FALSE)</f>
        <v>0</v>
      </c>
      <c r="O25">
        <f>VLOOKUP(CONCATENATE($B25," ",$C25),사탐변표종합!$A:$AK,COLUMN(O23)-2,FALSE)</f>
        <v>0</v>
      </c>
      <c r="P25">
        <f>VLOOKUP(CONCATENATE($B25," ",$C25),사탐변표종합!$A:$AK,COLUMN(P23)-2,FALSE)</f>
        <v>0</v>
      </c>
      <c r="Q25">
        <f>VLOOKUP(CONCATENATE($B25," ",$C25),사탐변표종합!$A:$AK,COLUMN(Q23)-2,FALSE)</f>
        <v>0</v>
      </c>
      <c r="R25">
        <f>VLOOKUP(CONCATENATE($B25," ",$C25),사탐변표종합!$A:$AK,COLUMN(R23)-2,FALSE)</f>
        <v>0</v>
      </c>
      <c r="S25">
        <f>VLOOKUP(CONCATENATE($B25," ",$C25),사탐변표종합!$A:$AK,COLUMN(S23)-2,FALSE)</f>
        <v>0</v>
      </c>
      <c r="T25">
        <f>VLOOKUP(CONCATENATE($B25," ",$C25),사탐변표종합!$A:$AK,COLUMN(T23)-2,FALSE)</f>
        <v>0</v>
      </c>
      <c r="U25">
        <f>VLOOKUP(CONCATENATE($B25," ",$C25),사탐변표종합!$A:$AK,COLUMN(U23)-2,FALSE)</f>
        <v>0</v>
      </c>
      <c r="V25">
        <f>VLOOKUP(CONCATENATE($B25," ",$C25),사탐변표종합!$A:$AK,COLUMN(V23)-2,FALSE)</f>
        <v>0</v>
      </c>
      <c r="W25">
        <f t="shared" si="2"/>
        <v>0</v>
      </c>
      <c r="X25">
        <f t="shared" si="3"/>
        <v>0</v>
      </c>
      <c r="Y25">
        <v>0</v>
      </c>
      <c r="Z25">
        <v>0</v>
      </c>
    </row>
    <row r="26" spans="2:63">
      <c r="B26" s="7" t="s">
        <v>75</v>
      </c>
      <c r="C26" s="8">
        <f t="shared" si="4"/>
        <v>0</v>
      </c>
      <c r="D26">
        <f t="shared" si="5"/>
        <v>0</v>
      </c>
      <c r="F26">
        <f>VLOOKUP(CONCATENATE($B26," ",$C26),사탐변표종합!$A:$AK,COLUMN(F24)-2,FALSE)</f>
        <v>0</v>
      </c>
      <c r="G26">
        <f>VLOOKUP(CONCATENATE($B26," ",$C26),사탐변표종합!$A:$AK,COLUMN(G24)-2,FALSE)</f>
        <v>0</v>
      </c>
      <c r="H26">
        <f>VLOOKUP(CONCATENATE($B26," ",$C26),사탐변표종합!$A:$AK,COLUMN(H24)-2,FALSE)</f>
        <v>0</v>
      </c>
      <c r="I26">
        <f>VLOOKUP(CONCATENATE($B26," ",$C26),사탐변표종합!$A:$AK,COLUMN(I24)-2,FALSE)</f>
        <v>0</v>
      </c>
      <c r="J26">
        <f>VLOOKUP(CONCATENATE($B26," ",$C26),사탐변표종합!$A:$AK,COLUMN(J24)-2,FALSE)</f>
        <v>0</v>
      </c>
      <c r="K26">
        <f>VLOOKUP(CONCATENATE($B26," ",$C26),사탐변표종합!$A:$AK,COLUMN(K24)-2,FALSE)</f>
        <v>0</v>
      </c>
      <c r="L26">
        <f>VLOOKUP(CONCATENATE($B26," ",$C26),사탐변표종합!$A:$AK,COLUMN(L24)-2,FALSE)</f>
        <v>0</v>
      </c>
      <c r="M26">
        <f>VLOOKUP(CONCATENATE($B26," ",$C26),사탐변표종합!$A:$AK,COLUMN(M24)-2,FALSE)</f>
        <v>0</v>
      </c>
      <c r="N26">
        <f>VLOOKUP(CONCATENATE($B26," ",$C26),사탐변표종합!$A:$AK,COLUMN(N24)-2,FALSE)</f>
        <v>0</v>
      </c>
      <c r="O26">
        <f>VLOOKUP(CONCATENATE($B26," ",$C26),사탐변표종합!$A:$AK,COLUMN(O24)-2,FALSE)</f>
        <v>0</v>
      </c>
      <c r="P26">
        <f>VLOOKUP(CONCATENATE($B26," ",$C26),사탐변표종합!$A:$AK,COLUMN(P24)-2,FALSE)</f>
        <v>0</v>
      </c>
      <c r="Q26">
        <f>VLOOKUP(CONCATENATE($B26," ",$C26),사탐변표종합!$A:$AK,COLUMN(Q24)-2,FALSE)</f>
        <v>0</v>
      </c>
      <c r="R26">
        <f>VLOOKUP(CONCATENATE($B26," ",$C26),사탐변표종합!$A:$AK,COLUMN(R24)-2,FALSE)</f>
        <v>0</v>
      </c>
      <c r="S26">
        <f>VLOOKUP(CONCATENATE($B26," ",$C26),사탐변표종합!$A:$AK,COLUMN(S24)-2,FALSE)</f>
        <v>0</v>
      </c>
      <c r="T26">
        <f>VLOOKUP(CONCATENATE($B26," ",$C26),사탐변표종합!$A:$AK,COLUMN(T24)-2,FALSE)</f>
        <v>0</v>
      </c>
      <c r="U26">
        <f>VLOOKUP(CONCATENATE($B26," ",$C26),사탐변표종합!$A:$AK,COLUMN(U24)-2,FALSE)</f>
        <v>0</v>
      </c>
      <c r="V26">
        <f>VLOOKUP(CONCATENATE($B26," ",$C26),사탐변표종합!$A:$AK,COLUMN(V24)-2,FALSE)</f>
        <v>0</v>
      </c>
      <c r="W26">
        <f t="shared" si="2"/>
        <v>0</v>
      </c>
      <c r="X26">
        <f t="shared" si="3"/>
        <v>0</v>
      </c>
      <c r="Y26">
        <v>0</v>
      </c>
      <c r="Z26">
        <v>0</v>
      </c>
    </row>
    <row r="27" spans="2:63">
      <c r="B27" s="7" t="s">
        <v>77</v>
      </c>
      <c r="C27" s="8">
        <f t="shared" si="4"/>
        <v>0</v>
      </c>
      <c r="D27">
        <f t="shared" si="5"/>
        <v>0</v>
      </c>
      <c r="F27">
        <f>VLOOKUP(CONCATENATE($B27," ",$C27),사탐변표종합!$A:$AK,COLUMN(F25)-2,FALSE)</f>
        <v>0</v>
      </c>
      <c r="G27">
        <f>VLOOKUP(CONCATENATE($B27," ",$C27),사탐변표종합!$A:$AK,COLUMN(G25)-2,FALSE)</f>
        <v>0</v>
      </c>
      <c r="H27">
        <f>VLOOKUP(CONCATENATE($B27," ",$C27),사탐변표종합!$A:$AK,COLUMN(H25)-2,FALSE)</f>
        <v>0</v>
      </c>
      <c r="I27">
        <f>VLOOKUP(CONCATENATE($B27," ",$C27),사탐변표종합!$A:$AK,COLUMN(I25)-2,FALSE)</f>
        <v>0</v>
      </c>
      <c r="J27">
        <f>VLOOKUP(CONCATENATE($B27," ",$C27),사탐변표종합!$A:$AK,COLUMN(J25)-2,FALSE)</f>
        <v>0</v>
      </c>
      <c r="K27">
        <f>VLOOKUP(CONCATENATE($B27," ",$C27),사탐변표종합!$A:$AK,COLUMN(K25)-2,FALSE)</f>
        <v>0</v>
      </c>
      <c r="L27">
        <f>VLOOKUP(CONCATENATE($B27," ",$C27),사탐변표종합!$A:$AK,COLUMN(L25)-2,FALSE)</f>
        <v>0</v>
      </c>
      <c r="M27">
        <f>VLOOKUP(CONCATENATE($B27," ",$C27),사탐변표종합!$A:$AK,COLUMN(M25)-2,FALSE)</f>
        <v>0</v>
      </c>
      <c r="N27">
        <f>VLOOKUP(CONCATENATE($B27," ",$C27),사탐변표종합!$A:$AK,COLUMN(N25)-2,FALSE)</f>
        <v>0</v>
      </c>
      <c r="O27">
        <f>VLOOKUP(CONCATENATE($B27," ",$C27),사탐변표종합!$A:$AK,COLUMN(O25)-2,FALSE)</f>
        <v>0</v>
      </c>
      <c r="P27">
        <f>VLOOKUP(CONCATENATE($B27," ",$C27),사탐변표종합!$A:$AK,COLUMN(P25)-2,FALSE)</f>
        <v>0</v>
      </c>
      <c r="Q27">
        <f>VLOOKUP(CONCATENATE($B27," ",$C27),사탐변표종합!$A:$AK,COLUMN(Q25)-2,FALSE)</f>
        <v>0</v>
      </c>
      <c r="R27">
        <f>VLOOKUP(CONCATENATE($B27," ",$C27),사탐변표종합!$A:$AK,COLUMN(R25)-2,FALSE)</f>
        <v>0</v>
      </c>
      <c r="S27">
        <f>VLOOKUP(CONCATENATE($B27," ",$C27),사탐변표종합!$A:$AK,COLUMN(S25)-2,FALSE)</f>
        <v>0</v>
      </c>
      <c r="T27">
        <f>VLOOKUP(CONCATENATE($B27," ",$C27),사탐변표종합!$A:$AK,COLUMN(T25)-2,FALSE)</f>
        <v>0</v>
      </c>
      <c r="U27">
        <f>VLOOKUP(CONCATENATE($B27," ",$C27),사탐변표종합!$A:$AK,COLUMN(U25)-2,FALSE)</f>
        <v>0</v>
      </c>
      <c r="V27">
        <f>VLOOKUP(CONCATENATE($B27," ",$C27),사탐변표종합!$A:$AK,COLUMN(V25)-2,FALSE)</f>
        <v>0</v>
      </c>
      <c r="W27">
        <f t="shared" si="2"/>
        <v>0</v>
      </c>
      <c r="X27">
        <f t="shared" si="3"/>
        <v>0</v>
      </c>
      <c r="Y27">
        <v>0</v>
      </c>
      <c r="Z27">
        <v>0</v>
      </c>
    </row>
    <row r="28" spans="2:63">
      <c r="B28" s="7" t="s">
        <v>79</v>
      </c>
      <c r="C28" s="8">
        <f t="shared" si="4"/>
        <v>0</v>
      </c>
      <c r="D28">
        <f t="shared" si="5"/>
        <v>0</v>
      </c>
      <c r="F28">
        <f>VLOOKUP(CONCATENATE($B28," ",$C28),사탐변표종합!$A:$AK,COLUMN(F26)-2,FALSE)</f>
        <v>0</v>
      </c>
      <c r="G28">
        <f>VLOOKUP(CONCATENATE($B28," ",$C28),사탐변표종합!$A:$AK,COLUMN(G26)-2,FALSE)</f>
        <v>0</v>
      </c>
      <c r="H28">
        <f>VLOOKUP(CONCATENATE($B28," ",$C28),사탐변표종합!$A:$AK,COLUMN(H26)-2,FALSE)</f>
        <v>0</v>
      </c>
      <c r="I28">
        <f>VLOOKUP(CONCATENATE($B28," ",$C28),사탐변표종합!$A:$AK,COLUMN(I26)-2,FALSE)</f>
        <v>0</v>
      </c>
      <c r="J28">
        <f>VLOOKUP(CONCATENATE($B28," ",$C28),사탐변표종합!$A:$AK,COLUMN(J26)-2,FALSE)</f>
        <v>0</v>
      </c>
      <c r="K28">
        <f>VLOOKUP(CONCATENATE($B28," ",$C28),사탐변표종합!$A:$AK,COLUMN(K26)-2,FALSE)</f>
        <v>0</v>
      </c>
      <c r="L28">
        <f>VLOOKUP(CONCATENATE($B28," ",$C28),사탐변표종합!$A:$AK,COLUMN(L26)-2,FALSE)</f>
        <v>0</v>
      </c>
      <c r="M28">
        <f>VLOOKUP(CONCATENATE($B28," ",$C28),사탐변표종합!$A:$AK,COLUMN(M26)-2,FALSE)</f>
        <v>0</v>
      </c>
      <c r="N28">
        <f>VLOOKUP(CONCATENATE($B28," ",$C28),사탐변표종합!$A:$AK,COLUMN(N26)-2,FALSE)</f>
        <v>0</v>
      </c>
      <c r="O28">
        <f>VLOOKUP(CONCATENATE($B28," ",$C28),사탐변표종합!$A:$AK,COLUMN(O26)-2,FALSE)</f>
        <v>0</v>
      </c>
      <c r="P28">
        <f>VLOOKUP(CONCATENATE($B28," ",$C28),사탐변표종합!$A:$AK,COLUMN(P26)-2,FALSE)</f>
        <v>0</v>
      </c>
      <c r="Q28">
        <f>VLOOKUP(CONCATENATE($B28," ",$C28),사탐변표종합!$A:$AK,COLUMN(Q26)-2,FALSE)</f>
        <v>0</v>
      </c>
      <c r="R28">
        <f>VLOOKUP(CONCATENATE($B28," ",$C28),사탐변표종합!$A:$AK,COLUMN(R26)-2,FALSE)</f>
        <v>0</v>
      </c>
      <c r="S28">
        <f>VLOOKUP(CONCATENATE($B28," ",$C28),사탐변표종합!$A:$AK,COLUMN(S26)-2,FALSE)</f>
        <v>0</v>
      </c>
      <c r="T28">
        <f>VLOOKUP(CONCATENATE($B28," ",$C28),사탐변표종합!$A:$AK,COLUMN(T26)-2,FALSE)</f>
        <v>0</v>
      </c>
      <c r="U28">
        <f>VLOOKUP(CONCATENATE($B28," ",$C28),사탐변표종합!$A:$AK,COLUMN(U26)-2,FALSE)</f>
        <v>0</v>
      </c>
      <c r="V28">
        <f>VLOOKUP(CONCATENATE($B28," ",$C28),사탐변표종합!$A:$AK,COLUMN(V26)-2,FALSE)</f>
        <v>0</v>
      </c>
      <c r="W28">
        <f t="shared" si="2"/>
        <v>0</v>
      </c>
      <c r="X28">
        <f t="shared" si="3"/>
        <v>0</v>
      </c>
      <c r="Y28">
        <v>0</v>
      </c>
      <c r="Z28">
        <v>0</v>
      </c>
    </row>
    <row r="30" spans="2:63">
      <c r="B30" s="7" t="s">
        <v>872</v>
      </c>
      <c r="F30">
        <f>LARGE(F8:F17,1)</f>
        <v>65.180000000000007</v>
      </c>
      <c r="G30">
        <f t="shared" ref="G30:V30" si="6">LARGE(G8:G17,1)</f>
        <v>65.180000000000007</v>
      </c>
      <c r="H30">
        <f t="shared" si="6"/>
        <v>65.180000000000007</v>
      </c>
      <c r="I30">
        <f t="shared" si="6"/>
        <v>65.180000000000007</v>
      </c>
      <c r="J30">
        <f t="shared" si="6"/>
        <v>67.180000000000007</v>
      </c>
      <c r="K30">
        <f t="shared" si="6"/>
        <v>67.180000000000007</v>
      </c>
      <c r="L30">
        <f t="shared" si="6"/>
        <v>65.91</v>
      </c>
      <c r="M30">
        <f t="shared" si="6"/>
        <v>65.180000000000007</v>
      </c>
      <c r="N30">
        <f t="shared" si="6"/>
        <v>65.900000000000006</v>
      </c>
      <c r="O30">
        <f t="shared" si="6"/>
        <v>65.180000000000007</v>
      </c>
      <c r="P30">
        <f t="shared" si="6"/>
        <v>65.180000000000007</v>
      </c>
      <c r="Q30">
        <f t="shared" si="6"/>
        <v>66.180000000000007</v>
      </c>
      <c r="R30">
        <f t="shared" si="6"/>
        <v>55.67</v>
      </c>
      <c r="S30">
        <f t="shared" si="6"/>
        <v>56.77</v>
      </c>
      <c r="T30">
        <f t="shared" si="6"/>
        <v>65.180000000000007</v>
      </c>
      <c r="U30">
        <f t="shared" si="6"/>
        <v>65.180000000000007</v>
      </c>
      <c r="V30">
        <f t="shared" si="6"/>
        <v>65</v>
      </c>
      <c r="W30">
        <f t="shared" ref="W30" si="7">LARGE(W8:W17,1)</f>
        <v>97</v>
      </c>
      <c r="X30">
        <f t="shared" si="3"/>
        <v>97</v>
      </c>
      <c r="Y30">
        <f t="shared" si="3"/>
        <v>97</v>
      </c>
      <c r="Z30">
        <f t="shared" ref="Z30" si="8">LARGE(Z8:Z17,1)</f>
        <v>67.180000000000007</v>
      </c>
    </row>
    <row r="31" spans="2:63">
      <c r="B31" s="7" t="s">
        <v>873</v>
      </c>
      <c r="F31">
        <f>LARGE(F8:F17,2)</f>
        <v>59.67</v>
      </c>
      <c r="G31">
        <f t="shared" ref="G31:V31" si="9">LARGE(G8:G17,2)</f>
        <v>59.67</v>
      </c>
      <c r="H31">
        <f t="shared" si="9"/>
        <v>59.67</v>
      </c>
      <c r="I31">
        <f t="shared" si="9"/>
        <v>59.67</v>
      </c>
      <c r="J31">
        <f t="shared" si="9"/>
        <v>61.67</v>
      </c>
      <c r="K31">
        <f t="shared" si="9"/>
        <v>61.67</v>
      </c>
      <c r="L31">
        <f t="shared" si="9"/>
        <v>59.93</v>
      </c>
      <c r="M31">
        <f t="shared" si="9"/>
        <v>59.67</v>
      </c>
      <c r="N31">
        <f t="shared" si="9"/>
        <v>59.6</v>
      </c>
      <c r="O31">
        <f t="shared" si="9"/>
        <v>59.67</v>
      </c>
      <c r="P31">
        <f t="shared" si="9"/>
        <v>59.67</v>
      </c>
      <c r="Q31">
        <f t="shared" si="9"/>
        <v>59.12</v>
      </c>
      <c r="R31">
        <f t="shared" si="9"/>
        <v>50.97</v>
      </c>
      <c r="S31">
        <f t="shared" si="9"/>
        <v>56.58</v>
      </c>
      <c r="T31">
        <f t="shared" si="9"/>
        <v>59.67</v>
      </c>
      <c r="U31">
        <f t="shared" si="9"/>
        <v>59.67</v>
      </c>
      <c r="V31">
        <f t="shared" si="9"/>
        <v>59</v>
      </c>
      <c r="W31">
        <f t="shared" ref="W31" si="10">LARGE(W8:W17,2)</f>
        <v>78</v>
      </c>
      <c r="X31">
        <f t="shared" si="3"/>
        <v>78</v>
      </c>
      <c r="Y31">
        <f t="shared" si="3"/>
        <v>78</v>
      </c>
      <c r="Z31">
        <f t="shared" ref="Z31" si="11">LARGE(Z8:Z17,2)</f>
        <v>59.22</v>
      </c>
    </row>
    <row r="32" spans="2:63">
      <c r="B32" s="7" t="s">
        <v>874</v>
      </c>
      <c r="F32">
        <f>IF(E1=1,"",VLOOKUP(E5,AB7:AD15,2,FALSE))</f>
        <v>0</v>
      </c>
      <c r="G32">
        <f>IF($E$1=1,"",MAX(G20:G28))</f>
        <v>63.63</v>
      </c>
      <c r="H32">
        <f t="shared" ref="H32:Y32" si="12">IF($E$1=1,"",MAX(H20:H28))</f>
        <v>65.67</v>
      </c>
      <c r="I32">
        <f t="shared" si="12"/>
        <v>63.63</v>
      </c>
      <c r="J32">
        <f t="shared" si="12"/>
        <v>65.63</v>
      </c>
      <c r="K32">
        <f t="shared" si="12"/>
        <v>65.63</v>
      </c>
      <c r="L32">
        <f t="shared" si="12"/>
        <v>64.42</v>
      </c>
      <c r="M32">
        <f t="shared" si="12"/>
        <v>63.63</v>
      </c>
      <c r="N32">
        <f t="shared" si="12"/>
        <v>64.400000000000006</v>
      </c>
      <c r="O32">
        <f t="shared" si="12"/>
        <v>63.63</v>
      </c>
      <c r="P32">
        <f t="shared" si="12"/>
        <v>63.63</v>
      </c>
      <c r="Q32">
        <f t="shared" si="12"/>
        <v>64.239999999999995</v>
      </c>
      <c r="R32">
        <f t="shared" si="12"/>
        <v>54.35</v>
      </c>
      <c r="S32">
        <f t="shared" si="12"/>
        <v>56.73</v>
      </c>
      <c r="T32">
        <f t="shared" si="12"/>
        <v>3.2</v>
      </c>
      <c r="U32">
        <f t="shared" si="12"/>
        <v>63.63</v>
      </c>
      <c r="V32">
        <f t="shared" si="12"/>
        <v>0</v>
      </c>
      <c r="W32">
        <f t="shared" si="12"/>
        <v>93</v>
      </c>
      <c r="X32">
        <f t="shared" si="12"/>
        <v>93</v>
      </c>
      <c r="Y32">
        <f t="shared" si="12"/>
        <v>0</v>
      </c>
    </row>
  </sheetData>
  <sheetProtection algorithmName="SHA-512" hashValue="sJB28q8RT7XIHAVYhaHDBIWW9YaiPTMyBaf8QmXZXdEBv2Xc+bGsLTHTjSf/L7S8NqiPWVL8r1EpUR/zhnBA6g==" saltValue="UEhOgERvRD475jlvZ00H+A==" spinCount="100000" sheet="1" objects="1" scenarios="1"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topLeftCell="A815" workbookViewId="0">
      <selection activeCell="C813" sqref="C813:C853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84</v>
      </c>
      <c r="C2" t="s">
        <v>0</v>
      </c>
      <c r="D2" t="s">
        <v>85</v>
      </c>
      <c r="E2" t="s">
        <v>86</v>
      </c>
      <c r="F2" t="s">
        <v>4</v>
      </c>
      <c r="G2" t="s">
        <v>91</v>
      </c>
      <c r="N2" t="s">
        <v>889</v>
      </c>
      <c r="O2" t="s">
        <v>890</v>
      </c>
      <c r="P2" t="s">
        <v>891</v>
      </c>
      <c r="R2" t="s">
        <v>894</v>
      </c>
      <c r="S2" t="s">
        <v>893</v>
      </c>
      <c r="T2" t="s">
        <v>895</v>
      </c>
      <c r="U2" t="s">
        <v>896</v>
      </c>
    </row>
    <row r="3" spans="2:21">
      <c r="B3" t="s">
        <v>87</v>
      </c>
      <c r="C3" t="s">
        <v>92</v>
      </c>
      <c r="D3">
        <v>132</v>
      </c>
      <c r="E3" t="str">
        <f>CONCATENATE(C3," ",D3)</f>
        <v>국어A 132</v>
      </c>
      <c r="F3">
        <v>99</v>
      </c>
      <c r="G3">
        <v>1</v>
      </c>
      <c r="M3">
        <v>100</v>
      </c>
      <c r="N3">
        <v>135.5</v>
      </c>
      <c r="O3">
        <v>128</v>
      </c>
      <c r="P3">
        <v>68.37</v>
      </c>
      <c r="R3">
        <v>139</v>
      </c>
      <c r="S3">
        <v>132</v>
      </c>
      <c r="T3">
        <v>131</v>
      </c>
      <c r="U3">
        <v>125</v>
      </c>
    </row>
    <row r="4" spans="2:21">
      <c r="B4" t="s">
        <v>87</v>
      </c>
      <c r="C4" t="s">
        <v>92</v>
      </c>
      <c r="D4">
        <v>130</v>
      </c>
      <c r="E4" t="str">
        <f t="shared" ref="E4:E67" si="0">CONCATENATE(C4," ",D4)</f>
        <v>국어A 130</v>
      </c>
      <c r="F4">
        <v>98</v>
      </c>
      <c r="G4">
        <v>1</v>
      </c>
      <c r="M4">
        <v>99</v>
      </c>
      <c r="N4">
        <v>133.5</v>
      </c>
      <c r="O4">
        <v>128</v>
      </c>
      <c r="P4">
        <v>67.900000000000006</v>
      </c>
      <c r="R4">
        <v>137</v>
      </c>
      <c r="S4">
        <v>132</v>
      </c>
      <c r="T4">
        <v>130</v>
      </c>
      <c r="U4">
        <v>124.5</v>
      </c>
    </row>
    <row r="5" spans="2:21">
      <c r="B5" t="s">
        <v>87</v>
      </c>
      <c r="C5" t="s">
        <v>92</v>
      </c>
      <c r="D5">
        <v>129</v>
      </c>
      <c r="E5" t="str">
        <f t="shared" si="0"/>
        <v>국어A 129</v>
      </c>
      <c r="F5">
        <v>96</v>
      </c>
      <c r="G5">
        <v>1</v>
      </c>
      <c r="M5">
        <v>98</v>
      </c>
      <c r="N5">
        <v>131.5</v>
      </c>
      <c r="O5">
        <v>127.75</v>
      </c>
      <c r="P5">
        <v>66.86</v>
      </c>
      <c r="R5">
        <v>136</v>
      </c>
      <c r="S5">
        <v>132</v>
      </c>
      <c r="T5">
        <v>129</v>
      </c>
      <c r="U5">
        <v>123.6</v>
      </c>
    </row>
    <row r="6" spans="2:21">
      <c r="B6" t="s">
        <v>87</v>
      </c>
      <c r="C6" t="s">
        <v>92</v>
      </c>
      <c r="D6">
        <v>128</v>
      </c>
      <c r="E6" t="str">
        <f t="shared" si="0"/>
        <v>국어A 128</v>
      </c>
      <c r="F6">
        <v>95</v>
      </c>
      <c r="G6">
        <v>2</v>
      </c>
      <c r="M6">
        <v>97</v>
      </c>
      <c r="N6">
        <v>130.25</v>
      </c>
      <c r="O6">
        <v>127.25</v>
      </c>
      <c r="P6">
        <v>66.180000000000007</v>
      </c>
      <c r="R6">
        <v>135</v>
      </c>
      <c r="S6">
        <v>132</v>
      </c>
      <c r="T6">
        <v>127</v>
      </c>
      <c r="U6">
        <v>122.8</v>
      </c>
    </row>
    <row r="7" spans="2:21">
      <c r="B7" t="s">
        <v>87</v>
      </c>
      <c r="C7" t="s">
        <v>92</v>
      </c>
      <c r="D7">
        <v>127</v>
      </c>
      <c r="E7" t="str">
        <f t="shared" si="0"/>
        <v>국어A 127</v>
      </c>
      <c r="F7">
        <v>94</v>
      </c>
      <c r="G7">
        <v>2</v>
      </c>
      <c r="M7">
        <v>96</v>
      </c>
      <c r="N7">
        <v>129.5</v>
      </c>
      <c r="O7">
        <v>126.75</v>
      </c>
      <c r="P7">
        <v>65.599999999999994</v>
      </c>
      <c r="R7">
        <v>134</v>
      </c>
      <c r="S7">
        <v>131</v>
      </c>
      <c r="T7">
        <v>126</v>
      </c>
      <c r="U7">
        <v>121.5</v>
      </c>
    </row>
    <row r="8" spans="2:21">
      <c r="B8" t="s">
        <v>87</v>
      </c>
      <c r="C8" t="s">
        <v>92</v>
      </c>
      <c r="D8">
        <v>126</v>
      </c>
      <c r="E8" t="str">
        <f t="shared" si="0"/>
        <v>국어A 126</v>
      </c>
      <c r="F8">
        <v>92</v>
      </c>
      <c r="G8">
        <v>2</v>
      </c>
      <c r="M8">
        <v>95</v>
      </c>
      <c r="N8">
        <v>128.5</v>
      </c>
      <c r="O8">
        <v>126.3</v>
      </c>
      <c r="P8">
        <v>65.13</v>
      </c>
      <c r="R8">
        <v>133</v>
      </c>
      <c r="S8">
        <v>130</v>
      </c>
      <c r="T8">
        <v>125</v>
      </c>
      <c r="U8">
        <v>120.6</v>
      </c>
    </row>
    <row r="9" spans="2:21">
      <c r="B9" t="s">
        <v>87</v>
      </c>
      <c r="C9" t="s">
        <v>92</v>
      </c>
      <c r="D9">
        <v>125</v>
      </c>
      <c r="E9" t="str">
        <f t="shared" si="0"/>
        <v>국어A 125</v>
      </c>
      <c r="F9">
        <v>90</v>
      </c>
      <c r="G9">
        <v>2</v>
      </c>
      <c r="M9">
        <v>94</v>
      </c>
      <c r="N9">
        <v>127.5</v>
      </c>
      <c r="O9">
        <v>125.6</v>
      </c>
      <c r="P9">
        <v>64.650000000000006</v>
      </c>
      <c r="R9">
        <v>132</v>
      </c>
      <c r="S9">
        <v>129.75</v>
      </c>
      <c r="T9">
        <v>124</v>
      </c>
      <c r="U9">
        <v>119.8</v>
      </c>
    </row>
    <row r="10" spans="2:21">
      <c r="B10" t="s">
        <v>87</v>
      </c>
      <c r="C10" t="s">
        <v>92</v>
      </c>
      <c r="D10">
        <v>124</v>
      </c>
      <c r="E10" t="str">
        <f t="shared" si="0"/>
        <v>국어A 124</v>
      </c>
      <c r="F10">
        <v>89</v>
      </c>
      <c r="G10">
        <v>2</v>
      </c>
      <c r="M10">
        <v>93</v>
      </c>
      <c r="N10">
        <v>126.75</v>
      </c>
      <c r="O10">
        <v>124.9</v>
      </c>
      <c r="P10">
        <v>64.23</v>
      </c>
      <c r="R10">
        <v>131</v>
      </c>
      <c r="S10">
        <v>129.5</v>
      </c>
      <c r="T10">
        <v>123</v>
      </c>
      <c r="U10">
        <v>119</v>
      </c>
    </row>
    <row r="11" spans="2:21">
      <c r="B11" t="s">
        <v>87</v>
      </c>
      <c r="C11" t="s">
        <v>92</v>
      </c>
      <c r="D11">
        <v>123</v>
      </c>
      <c r="E11" t="str">
        <f t="shared" si="0"/>
        <v>국어A 123</v>
      </c>
      <c r="F11">
        <v>87</v>
      </c>
      <c r="G11">
        <v>3</v>
      </c>
      <c r="M11">
        <v>92</v>
      </c>
      <c r="N11">
        <v>126</v>
      </c>
      <c r="O11">
        <v>124.57</v>
      </c>
      <c r="P11">
        <v>63.86</v>
      </c>
      <c r="R11">
        <v>130</v>
      </c>
      <c r="S11">
        <v>129</v>
      </c>
      <c r="T11">
        <v>122</v>
      </c>
      <c r="U11">
        <v>118</v>
      </c>
    </row>
    <row r="12" spans="2:21">
      <c r="B12" t="s">
        <v>87</v>
      </c>
      <c r="C12" t="s">
        <v>92</v>
      </c>
      <c r="D12">
        <v>122</v>
      </c>
      <c r="E12" t="str">
        <f t="shared" si="0"/>
        <v>국어A 122</v>
      </c>
      <c r="F12">
        <v>85</v>
      </c>
      <c r="G12">
        <v>3</v>
      </c>
      <c r="M12">
        <v>91</v>
      </c>
      <c r="N12">
        <v>125.5</v>
      </c>
      <c r="O12">
        <v>124.25</v>
      </c>
      <c r="P12">
        <v>63.46</v>
      </c>
      <c r="R12">
        <v>129</v>
      </c>
      <c r="S12">
        <v>128</v>
      </c>
      <c r="T12">
        <v>121</v>
      </c>
      <c r="U12">
        <v>117.25</v>
      </c>
    </row>
    <row r="13" spans="2:21">
      <c r="B13" t="s">
        <v>87</v>
      </c>
      <c r="C13" t="s">
        <v>92</v>
      </c>
      <c r="D13">
        <v>121</v>
      </c>
      <c r="E13" t="str">
        <f t="shared" si="0"/>
        <v>국어A 121</v>
      </c>
      <c r="F13">
        <v>83</v>
      </c>
      <c r="G13">
        <v>3</v>
      </c>
      <c r="M13">
        <v>90</v>
      </c>
      <c r="N13">
        <v>125</v>
      </c>
      <c r="O13">
        <v>124</v>
      </c>
      <c r="P13">
        <v>63.1</v>
      </c>
      <c r="R13">
        <v>128</v>
      </c>
      <c r="S13">
        <v>127</v>
      </c>
      <c r="T13">
        <v>120</v>
      </c>
      <c r="U13">
        <v>116.5</v>
      </c>
    </row>
    <row r="14" spans="2:21">
      <c r="B14" t="s">
        <v>87</v>
      </c>
      <c r="C14" t="s">
        <v>92</v>
      </c>
      <c r="D14">
        <v>120</v>
      </c>
      <c r="E14" t="str">
        <f t="shared" si="0"/>
        <v>국어A 120</v>
      </c>
      <c r="F14">
        <v>80</v>
      </c>
      <c r="G14">
        <v>3</v>
      </c>
      <c r="M14">
        <v>89</v>
      </c>
      <c r="N14">
        <v>124</v>
      </c>
      <c r="O14">
        <v>123.75</v>
      </c>
      <c r="P14">
        <v>62.78</v>
      </c>
      <c r="R14">
        <v>127</v>
      </c>
      <c r="S14">
        <v>126.5</v>
      </c>
      <c r="T14">
        <v>119</v>
      </c>
      <c r="U14">
        <v>116</v>
      </c>
    </row>
    <row r="15" spans="2:21">
      <c r="B15" t="s">
        <v>87</v>
      </c>
      <c r="C15" t="s">
        <v>92</v>
      </c>
      <c r="D15">
        <v>119</v>
      </c>
      <c r="E15" t="str">
        <f t="shared" si="0"/>
        <v>국어A 119</v>
      </c>
      <c r="F15">
        <v>79</v>
      </c>
      <c r="G15">
        <v>3</v>
      </c>
      <c r="M15">
        <v>88</v>
      </c>
      <c r="N15">
        <v>123.5</v>
      </c>
      <c r="O15">
        <v>123.45</v>
      </c>
      <c r="P15">
        <v>62.47</v>
      </c>
      <c r="R15">
        <v>126</v>
      </c>
      <c r="S15">
        <v>126</v>
      </c>
      <c r="T15">
        <v>118</v>
      </c>
      <c r="U15">
        <v>115.33</v>
      </c>
    </row>
    <row r="16" spans="2:21">
      <c r="B16" t="s">
        <v>87</v>
      </c>
      <c r="C16" t="s">
        <v>92</v>
      </c>
      <c r="D16">
        <v>118</v>
      </c>
      <c r="E16" t="str">
        <f t="shared" si="0"/>
        <v>국어A 118</v>
      </c>
      <c r="F16">
        <v>77</v>
      </c>
      <c r="G16">
        <v>3</v>
      </c>
      <c r="M16">
        <v>87</v>
      </c>
      <c r="N16">
        <v>123</v>
      </c>
      <c r="O16">
        <v>123.16</v>
      </c>
      <c r="P16">
        <v>62.16</v>
      </c>
      <c r="R16">
        <v>125</v>
      </c>
      <c r="S16">
        <v>125</v>
      </c>
      <c r="T16">
        <v>117</v>
      </c>
      <c r="U16">
        <v>114</v>
      </c>
    </row>
    <row r="17" spans="2:21">
      <c r="B17" t="s">
        <v>87</v>
      </c>
      <c r="C17" t="s">
        <v>92</v>
      </c>
      <c r="D17">
        <v>117</v>
      </c>
      <c r="E17" t="str">
        <f t="shared" si="0"/>
        <v>국어A 117</v>
      </c>
      <c r="F17">
        <v>75</v>
      </c>
      <c r="G17">
        <v>4</v>
      </c>
      <c r="M17">
        <v>86</v>
      </c>
      <c r="N17">
        <v>122.5</v>
      </c>
      <c r="O17">
        <v>122.8</v>
      </c>
      <c r="P17">
        <v>61.87</v>
      </c>
      <c r="R17">
        <v>124</v>
      </c>
      <c r="S17">
        <v>124</v>
      </c>
      <c r="T17">
        <v>116</v>
      </c>
      <c r="U17">
        <v>113.66</v>
      </c>
    </row>
    <row r="18" spans="2:21">
      <c r="B18" t="s">
        <v>87</v>
      </c>
      <c r="C18" t="s">
        <v>92</v>
      </c>
      <c r="D18">
        <v>116</v>
      </c>
      <c r="E18" t="str">
        <f t="shared" si="0"/>
        <v>국어A 116</v>
      </c>
      <c r="F18">
        <v>74</v>
      </c>
      <c r="G18">
        <v>4</v>
      </c>
      <c r="M18">
        <v>85</v>
      </c>
      <c r="N18">
        <v>122</v>
      </c>
      <c r="O18">
        <v>122.35</v>
      </c>
      <c r="P18">
        <v>61.57</v>
      </c>
      <c r="R18">
        <v>123</v>
      </c>
      <c r="S18">
        <v>123</v>
      </c>
      <c r="T18">
        <v>115</v>
      </c>
      <c r="U18">
        <v>113.33</v>
      </c>
    </row>
    <row r="19" spans="2:21">
      <c r="B19" t="s">
        <v>87</v>
      </c>
      <c r="C19" t="s">
        <v>92</v>
      </c>
      <c r="D19">
        <v>115</v>
      </c>
      <c r="E19" t="str">
        <f t="shared" si="0"/>
        <v>국어A 115</v>
      </c>
      <c r="F19">
        <v>72</v>
      </c>
      <c r="G19">
        <v>4</v>
      </c>
      <c r="M19">
        <v>84</v>
      </c>
      <c r="N19">
        <v>120.75</v>
      </c>
      <c r="O19">
        <v>121.9</v>
      </c>
      <c r="P19">
        <v>61.26</v>
      </c>
      <c r="R19">
        <v>122</v>
      </c>
      <c r="S19">
        <v>122</v>
      </c>
      <c r="T19">
        <v>114</v>
      </c>
      <c r="U19">
        <v>113</v>
      </c>
    </row>
    <row r="20" spans="2:21">
      <c r="B20" t="s">
        <v>87</v>
      </c>
      <c r="C20" t="s">
        <v>92</v>
      </c>
      <c r="D20">
        <v>114</v>
      </c>
      <c r="E20" t="str">
        <f t="shared" si="0"/>
        <v>국어A 114</v>
      </c>
      <c r="F20">
        <v>70</v>
      </c>
      <c r="G20">
        <v>4</v>
      </c>
      <c r="M20">
        <v>83</v>
      </c>
      <c r="N20">
        <v>120.25</v>
      </c>
      <c r="O20">
        <v>121.45</v>
      </c>
      <c r="P20">
        <v>60.95</v>
      </c>
      <c r="R20">
        <v>120</v>
      </c>
      <c r="S20">
        <v>121.5</v>
      </c>
      <c r="T20">
        <v>113</v>
      </c>
      <c r="U20">
        <v>112.66</v>
      </c>
    </row>
    <row r="21" spans="2:21">
      <c r="B21" t="s">
        <v>87</v>
      </c>
      <c r="C21" t="s">
        <v>92</v>
      </c>
      <c r="D21">
        <v>113</v>
      </c>
      <c r="E21" t="str">
        <f t="shared" si="0"/>
        <v>국어A 113</v>
      </c>
      <c r="F21">
        <v>69</v>
      </c>
      <c r="G21">
        <v>4</v>
      </c>
      <c r="M21">
        <v>82</v>
      </c>
      <c r="N21">
        <v>119.83</v>
      </c>
      <c r="O21">
        <v>121</v>
      </c>
      <c r="P21">
        <v>60.65</v>
      </c>
      <c r="R21">
        <v>119</v>
      </c>
      <c r="S21">
        <v>120.66</v>
      </c>
      <c r="T21">
        <v>112</v>
      </c>
      <c r="U21">
        <v>112</v>
      </c>
    </row>
    <row r="22" spans="2:21">
      <c r="B22" t="s">
        <v>87</v>
      </c>
      <c r="C22" t="s">
        <v>92</v>
      </c>
      <c r="D22">
        <v>112</v>
      </c>
      <c r="E22" t="str">
        <f t="shared" si="0"/>
        <v>국어A 112</v>
      </c>
      <c r="F22">
        <v>67</v>
      </c>
      <c r="G22">
        <v>4</v>
      </c>
      <c r="M22">
        <v>81</v>
      </c>
      <c r="N22">
        <v>119.41</v>
      </c>
      <c r="O22">
        <v>120.75</v>
      </c>
      <c r="P22">
        <v>60.35</v>
      </c>
      <c r="R22">
        <v>118</v>
      </c>
      <c r="S22">
        <v>120</v>
      </c>
      <c r="T22">
        <v>111</v>
      </c>
      <c r="U22">
        <v>111</v>
      </c>
    </row>
    <row r="23" spans="2:21">
      <c r="B23" t="s">
        <v>87</v>
      </c>
      <c r="C23" t="s">
        <v>92</v>
      </c>
      <c r="D23">
        <v>111</v>
      </c>
      <c r="E23" t="str">
        <f t="shared" si="0"/>
        <v>국어A 111</v>
      </c>
      <c r="F23">
        <v>65</v>
      </c>
      <c r="G23">
        <v>4</v>
      </c>
      <c r="M23">
        <v>80</v>
      </c>
      <c r="N23">
        <v>119</v>
      </c>
      <c r="O23">
        <v>120.5</v>
      </c>
      <c r="P23">
        <v>60.04</v>
      </c>
      <c r="R23">
        <v>117</v>
      </c>
      <c r="S23">
        <v>118.5</v>
      </c>
      <c r="T23">
        <v>110</v>
      </c>
      <c r="U23">
        <v>110.66</v>
      </c>
    </row>
    <row r="24" spans="2:21">
      <c r="B24" t="s">
        <v>87</v>
      </c>
      <c r="C24" t="s">
        <v>92</v>
      </c>
      <c r="D24">
        <v>110</v>
      </c>
      <c r="E24" t="str">
        <f t="shared" si="0"/>
        <v>국어A 110</v>
      </c>
      <c r="F24">
        <v>64</v>
      </c>
      <c r="G24">
        <v>4</v>
      </c>
      <c r="M24">
        <v>79</v>
      </c>
      <c r="N24">
        <v>118.25</v>
      </c>
      <c r="O24">
        <v>120.25</v>
      </c>
      <c r="P24">
        <v>59.74</v>
      </c>
      <c r="R24">
        <v>116</v>
      </c>
      <c r="S24">
        <v>117.5</v>
      </c>
      <c r="T24">
        <v>109</v>
      </c>
      <c r="U24">
        <v>110.33</v>
      </c>
    </row>
    <row r="25" spans="2:21">
      <c r="B25" t="s">
        <v>87</v>
      </c>
      <c r="C25" t="s">
        <v>92</v>
      </c>
      <c r="D25">
        <v>109</v>
      </c>
      <c r="E25" t="str">
        <f t="shared" si="0"/>
        <v>국어A 109</v>
      </c>
      <c r="F25">
        <v>61</v>
      </c>
      <c r="G25">
        <v>4</v>
      </c>
      <c r="M25">
        <v>78</v>
      </c>
      <c r="N25">
        <v>117.75</v>
      </c>
      <c r="O25">
        <v>120</v>
      </c>
      <c r="P25">
        <v>59.44</v>
      </c>
      <c r="R25">
        <v>115</v>
      </c>
      <c r="S25">
        <v>116</v>
      </c>
      <c r="T25">
        <v>108</v>
      </c>
      <c r="U25">
        <v>110</v>
      </c>
    </row>
    <row r="26" spans="2:21">
      <c r="B26" t="s">
        <v>87</v>
      </c>
      <c r="C26" t="s">
        <v>92</v>
      </c>
      <c r="D26">
        <v>108</v>
      </c>
      <c r="E26" t="str">
        <f t="shared" si="0"/>
        <v>국어A 108</v>
      </c>
      <c r="F26">
        <v>59</v>
      </c>
      <c r="G26">
        <v>5</v>
      </c>
      <c r="M26">
        <v>77</v>
      </c>
      <c r="N26">
        <v>117.25</v>
      </c>
      <c r="O26">
        <v>119.16</v>
      </c>
      <c r="P26">
        <v>59.15</v>
      </c>
      <c r="R26">
        <v>114</v>
      </c>
      <c r="S26">
        <v>115.5</v>
      </c>
      <c r="T26">
        <v>107</v>
      </c>
      <c r="U26">
        <v>109.5</v>
      </c>
    </row>
    <row r="27" spans="2:21">
      <c r="B27" t="s">
        <v>87</v>
      </c>
      <c r="C27" t="s">
        <v>92</v>
      </c>
      <c r="D27">
        <v>107</v>
      </c>
      <c r="E27" t="str">
        <f t="shared" si="0"/>
        <v>국어A 107</v>
      </c>
      <c r="F27">
        <v>57</v>
      </c>
      <c r="G27">
        <v>5</v>
      </c>
      <c r="M27">
        <v>76</v>
      </c>
      <c r="N27">
        <v>116.75</v>
      </c>
      <c r="O27">
        <v>118.7</v>
      </c>
      <c r="P27">
        <v>58.84</v>
      </c>
      <c r="R27">
        <v>113</v>
      </c>
      <c r="S27">
        <v>114.5</v>
      </c>
      <c r="T27">
        <v>106</v>
      </c>
      <c r="U27">
        <v>109</v>
      </c>
    </row>
    <row r="28" spans="2:21">
      <c r="B28" t="s">
        <v>87</v>
      </c>
      <c r="C28" t="s">
        <v>92</v>
      </c>
      <c r="D28">
        <v>106</v>
      </c>
      <c r="E28" t="str">
        <f t="shared" si="0"/>
        <v>국어A 106</v>
      </c>
      <c r="F28">
        <v>56</v>
      </c>
      <c r="G28">
        <v>5</v>
      </c>
      <c r="M28">
        <v>75</v>
      </c>
      <c r="N28">
        <v>116.25</v>
      </c>
      <c r="O28">
        <v>118.25</v>
      </c>
      <c r="P28">
        <v>58.52</v>
      </c>
      <c r="R28">
        <v>112</v>
      </c>
      <c r="S28">
        <v>113</v>
      </c>
      <c r="T28">
        <v>105</v>
      </c>
      <c r="U28">
        <v>108.5</v>
      </c>
    </row>
    <row r="29" spans="2:21">
      <c r="B29" t="s">
        <v>87</v>
      </c>
      <c r="C29" t="s">
        <v>92</v>
      </c>
      <c r="D29">
        <v>105</v>
      </c>
      <c r="E29" t="str">
        <f t="shared" si="0"/>
        <v>국어A 105</v>
      </c>
      <c r="F29">
        <v>54</v>
      </c>
      <c r="G29">
        <v>5</v>
      </c>
      <c r="M29">
        <v>74</v>
      </c>
      <c r="N29">
        <v>115.5</v>
      </c>
      <c r="O29">
        <v>117.87</v>
      </c>
      <c r="P29">
        <v>58.18</v>
      </c>
      <c r="R29">
        <v>111</v>
      </c>
      <c r="S29">
        <v>112</v>
      </c>
      <c r="T29">
        <v>104</v>
      </c>
      <c r="U29">
        <v>108</v>
      </c>
    </row>
    <row r="30" spans="2:21">
      <c r="B30" t="s">
        <v>87</v>
      </c>
      <c r="C30" t="s">
        <v>92</v>
      </c>
      <c r="D30">
        <v>104</v>
      </c>
      <c r="E30" t="str">
        <f t="shared" si="0"/>
        <v>국어A 104</v>
      </c>
      <c r="F30">
        <v>52</v>
      </c>
      <c r="G30">
        <v>5</v>
      </c>
      <c r="M30">
        <v>73</v>
      </c>
      <c r="N30">
        <v>114.75</v>
      </c>
      <c r="O30">
        <v>117.5</v>
      </c>
      <c r="P30">
        <v>57.88</v>
      </c>
      <c r="R30">
        <v>110</v>
      </c>
      <c r="S30">
        <v>111</v>
      </c>
      <c r="T30">
        <v>103</v>
      </c>
      <c r="U30">
        <v>107.66</v>
      </c>
    </row>
    <row r="31" spans="2:21">
      <c r="B31" t="s">
        <v>87</v>
      </c>
      <c r="C31" t="s">
        <v>92</v>
      </c>
      <c r="D31">
        <v>103</v>
      </c>
      <c r="E31" t="str">
        <f t="shared" si="0"/>
        <v>국어A 103</v>
      </c>
      <c r="F31">
        <v>51</v>
      </c>
      <c r="G31">
        <v>5</v>
      </c>
      <c r="M31">
        <v>72</v>
      </c>
      <c r="N31">
        <v>114.25</v>
      </c>
      <c r="O31">
        <v>117.08</v>
      </c>
      <c r="P31">
        <v>57.58</v>
      </c>
      <c r="R31">
        <v>109</v>
      </c>
      <c r="S31">
        <v>109.66</v>
      </c>
      <c r="T31">
        <v>102</v>
      </c>
      <c r="U31">
        <v>107.33</v>
      </c>
    </row>
    <row r="32" spans="2:21">
      <c r="B32" t="s">
        <v>87</v>
      </c>
      <c r="C32" t="s">
        <v>92</v>
      </c>
      <c r="D32">
        <v>102</v>
      </c>
      <c r="E32" t="str">
        <f t="shared" si="0"/>
        <v>국어A 102</v>
      </c>
      <c r="F32">
        <v>49</v>
      </c>
      <c r="G32">
        <v>5</v>
      </c>
      <c r="M32">
        <v>71</v>
      </c>
      <c r="N32">
        <v>113.75</v>
      </c>
      <c r="O32">
        <v>116.66</v>
      </c>
      <c r="P32">
        <v>57.3</v>
      </c>
      <c r="R32">
        <v>108</v>
      </c>
      <c r="S32">
        <v>109</v>
      </c>
      <c r="T32">
        <v>101</v>
      </c>
      <c r="U32">
        <v>107</v>
      </c>
    </row>
    <row r="33" spans="2:21">
      <c r="B33" t="s">
        <v>87</v>
      </c>
      <c r="C33" t="s">
        <v>92</v>
      </c>
      <c r="D33">
        <v>101</v>
      </c>
      <c r="E33" t="str">
        <f t="shared" si="0"/>
        <v>국어A 101</v>
      </c>
      <c r="F33">
        <v>48</v>
      </c>
      <c r="G33">
        <v>5</v>
      </c>
      <c r="M33">
        <v>70</v>
      </c>
      <c r="N33">
        <v>113.25</v>
      </c>
      <c r="O33">
        <v>116.25</v>
      </c>
      <c r="P33">
        <v>57.02</v>
      </c>
      <c r="R33">
        <v>107</v>
      </c>
      <c r="S33">
        <v>108</v>
      </c>
      <c r="T33">
        <v>100</v>
      </c>
      <c r="U33">
        <v>106</v>
      </c>
    </row>
    <row r="34" spans="2:21">
      <c r="B34" t="s">
        <v>87</v>
      </c>
      <c r="C34" t="s">
        <v>92</v>
      </c>
      <c r="D34">
        <v>100</v>
      </c>
      <c r="E34" t="str">
        <f t="shared" si="0"/>
        <v>국어A 100</v>
      </c>
      <c r="F34">
        <v>46</v>
      </c>
      <c r="G34">
        <v>5</v>
      </c>
      <c r="M34">
        <v>69</v>
      </c>
      <c r="N34">
        <v>112.5</v>
      </c>
      <c r="O34">
        <v>115.5</v>
      </c>
      <c r="P34">
        <v>56.77</v>
      </c>
      <c r="R34">
        <v>106</v>
      </c>
      <c r="S34">
        <v>107</v>
      </c>
      <c r="T34">
        <v>99</v>
      </c>
      <c r="U34">
        <v>105.5</v>
      </c>
    </row>
    <row r="35" spans="2:21">
      <c r="B35" t="s">
        <v>87</v>
      </c>
      <c r="C35" t="s">
        <v>92</v>
      </c>
      <c r="D35">
        <v>99</v>
      </c>
      <c r="E35" t="str">
        <f t="shared" si="0"/>
        <v>국어A 99</v>
      </c>
      <c r="F35">
        <v>45</v>
      </c>
      <c r="G35">
        <v>5</v>
      </c>
      <c r="M35">
        <v>68</v>
      </c>
      <c r="N35">
        <v>112</v>
      </c>
      <c r="O35">
        <v>114.83</v>
      </c>
      <c r="P35">
        <v>56.49</v>
      </c>
      <c r="R35">
        <v>105</v>
      </c>
      <c r="S35">
        <v>105.5</v>
      </c>
      <c r="T35">
        <v>98</v>
      </c>
      <c r="U35">
        <v>105</v>
      </c>
    </row>
    <row r="36" spans="2:21">
      <c r="B36" t="s">
        <v>87</v>
      </c>
      <c r="C36" t="s">
        <v>92</v>
      </c>
      <c r="D36">
        <v>98</v>
      </c>
      <c r="E36" t="str">
        <f t="shared" si="0"/>
        <v>국어A 98</v>
      </c>
      <c r="F36">
        <v>43</v>
      </c>
      <c r="G36">
        <v>5</v>
      </c>
      <c r="M36">
        <v>67</v>
      </c>
      <c r="N36">
        <v>111.5</v>
      </c>
      <c r="O36">
        <v>114.16</v>
      </c>
      <c r="P36">
        <v>56.23</v>
      </c>
      <c r="R36">
        <v>104</v>
      </c>
      <c r="S36">
        <v>104.5</v>
      </c>
      <c r="T36">
        <v>97</v>
      </c>
      <c r="U36">
        <v>104</v>
      </c>
    </row>
    <row r="37" spans="2:21">
      <c r="B37" t="s">
        <v>87</v>
      </c>
      <c r="C37" t="s">
        <v>92</v>
      </c>
      <c r="D37">
        <v>97</v>
      </c>
      <c r="E37" t="str">
        <f t="shared" si="0"/>
        <v>국어A 97</v>
      </c>
      <c r="F37">
        <v>41</v>
      </c>
      <c r="G37">
        <v>5</v>
      </c>
      <c r="M37">
        <v>66</v>
      </c>
      <c r="N37">
        <v>111</v>
      </c>
      <c r="O37">
        <v>113.5</v>
      </c>
      <c r="P37">
        <v>55.9</v>
      </c>
      <c r="R37">
        <v>103</v>
      </c>
      <c r="S37">
        <v>103</v>
      </c>
      <c r="T37">
        <v>96</v>
      </c>
      <c r="U37">
        <v>103.5</v>
      </c>
    </row>
    <row r="38" spans="2:21">
      <c r="B38" t="s">
        <v>87</v>
      </c>
      <c r="C38" t="s">
        <v>92</v>
      </c>
      <c r="D38">
        <v>96</v>
      </c>
      <c r="E38" t="str">
        <f t="shared" si="0"/>
        <v>국어A 96</v>
      </c>
      <c r="F38">
        <v>39</v>
      </c>
      <c r="G38">
        <v>6</v>
      </c>
      <c r="M38">
        <v>65</v>
      </c>
      <c r="N38">
        <v>110.5</v>
      </c>
      <c r="O38">
        <v>112.83</v>
      </c>
      <c r="P38">
        <v>55.58</v>
      </c>
      <c r="R38">
        <v>102</v>
      </c>
      <c r="S38">
        <v>102</v>
      </c>
      <c r="T38">
        <v>95</v>
      </c>
      <c r="U38">
        <v>103</v>
      </c>
    </row>
    <row r="39" spans="2:21">
      <c r="B39" t="s">
        <v>87</v>
      </c>
      <c r="C39" t="s">
        <v>92</v>
      </c>
      <c r="D39">
        <v>95</v>
      </c>
      <c r="E39" t="str">
        <f t="shared" si="0"/>
        <v>국어A 95</v>
      </c>
      <c r="F39">
        <v>38</v>
      </c>
      <c r="G39">
        <v>6</v>
      </c>
      <c r="M39">
        <v>64</v>
      </c>
      <c r="N39">
        <v>109.75</v>
      </c>
      <c r="O39">
        <v>112.41</v>
      </c>
      <c r="P39">
        <v>55.25</v>
      </c>
      <c r="R39">
        <v>101</v>
      </c>
      <c r="S39">
        <v>100.5</v>
      </c>
      <c r="T39">
        <v>94</v>
      </c>
      <c r="U39">
        <v>102.33</v>
      </c>
    </row>
    <row r="40" spans="2:21">
      <c r="B40" t="s">
        <v>87</v>
      </c>
      <c r="C40" t="s">
        <v>92</v>
      </c>
      <c r="D40">
        <v>94</v>
      </c>
      <c r="E40" t="str">
        <f t="shared" si="0"/>
        <v>국어A 94</v>
      </c>
      <c r="F40">
        <v>36</v>
      </c>
      <c r="G40">
        <v>6</v>
      </c>
      <c r="M40">
        <v>63</v>
      </c>
      <c r="N40">
        <v>109.33</v>
      </c>
      <c r="O40">
        <v>112</v>
      </c>
      <c r="P40">
        <v>54.9</v>
      </c>
      <c r="R40">
        <v>100</v>
      </c>
      <c r="S40">
        <v>99</v>
      </c>
      <c r="T40">
        <v>93</v>
      </c>
      <c r="U40">
        <v>101.66</v>
      </c>
    </row>
    <row r="41" spans="2:21">
      <c r="B41" t="s">
        <v>87</v>
      </c>
      <c r="C41" t="s">
        <v>92</v>
      </c>
      <c r="D41">
        <v>93</v>
      </c>
      <c r="E41" t="str">
        <f t="shared" si="0"/>
        <v>국어A 93</v>
      </c>
      <c r="F41">
        <v>35</v>
      </c>
      <c r="G41">
        <v>6</v>
      </c>
      <c r="M41">
        <v>62</v>
      </c>
      <c r="N41">
        <v>108.91</v>
      </c>
      <c r="O41">
        <v>111</v>
      </c>
      <c r="P41">
        <v>54.56</v>
      </c>
      <c r="R41">
        <v>99</v>
      </c>
      <c r="S41">
        <v>98.5</v>
      </c>
      <c r="T41">
        <v>92</v>
      </c>
      <c r="U41">
        <v>101</v>
      </c>
    </row>
    <row r="42" spans="2:21">
      <c r="B42" t="s">
        <v>87</v>
      </c>
      <c r="C42" t="s">
        <v>92</v>
      </c>
      <c r="D42">
        <v>92</v>
      </c>
      <c r="E42" t="str">
        <f t="shared" si="0"/>
        <v>국어A 92</v>
      </c>
      <c r="F42">
        <v>34</v>
      </c>
      <c r="G42">
        <v>6</v>
      </c>
      <c r="M42">
        <v>61</v>
      </c>
      <c r="N42">
        <v>108.5</v>
      </c>
      <c r="O42">
        <v>110.33</v>
      </c>
      <c r="P42">
        <v>54.24</v>
      </c>
      <c r="R42">
        <v>98</v>
      </c>
      <c r="S42">
        <v>97.5</v>
      </c>
      <c r="T42">
        <v>91</v>
      </c>
      <c r="U42">
        <v>100.5</v>
      </c>
    </row>
    <row r="43" spans="2:21">
      <c r="B43" t="s">
        <v>87</v>
      </c>
      <c r="C43" t="s">
        <v>92</v>
      </c>
      <c r="D43">
        <v>91</v>
      </c>
      <c r="E43" t="str">
        <f t="shared" si="0"/>
        <v>국어A 91</v>
      </c>
      <c r="F43">
        <v>32</v>
      </c>
      <c r="G43">
        <v>6</v>
      </c>
      <c r="M43">
        <v>60</v>
      </c>
      <c r="N43">
        <v>108</v>
      </c>
      <c r="O43">
        <v>109.66</v>
      </c>
      <c r="P43">
        <v>53.86</v>
      </c>
      <c r="R43">
        <v>97</v>
      </c>
      <c r="S43">
        <v>96.5</v>
      </c>
      <c r="T43">
        <v>90</v>
      </c>
      <c r="U43">
        <v>100</v>
      </c>
    </row>
    <row r="44" spans="2:21">
      <c r="B44" t="s">
        <v>87</v>
      </c>
      <c r="C44" t="s">
        <v>92</v>
      </c>
      <c r="D44">
        <v>90</v>
      </c>
      <c r="E44" t="str">
        <f t="shared" si="0"/>
        <v>국어A 90</v>
      </c>
      <c r="F44">
        <v>31</v>
      </c>
      <c r="G44">
        <v>6</v>
      </c>
      <c r="M44">
        <v>59</v>
      </c>
      <c r="N44">
        <v>107.5</v>
      </c>
      <c r="O44">
        <v>109</v>
      </c>
      <c r="P44">
        <v>53.51</v>
      </c>
      <c r="R44">
        <v>96</v>
      </c>
      <c r="S44">
        <v>95</v>
      </c>
      <c r="T44">
        <v>89</v>
      </c>
      <c r="U44">
        <v>99</v>
      </c>
    </row>
    <row r="45" spans="2:21">
      <c r="B45" t="s">
        <v>87</v>
      </c>
      <c r="C45" t="s">
        <v>92</v>
      </c>
      <c r="D45">
        <v>89</v>
      </c>
      <c r="E45" t="str">
        <f t="shared" si="0"/>
        <v>국어A 89</v>
      </c>
      <c r="F45">
        <v>30</v>
      </c>
      <c r="G45">
        <v>6</v>
      </c>
      <c r="M45">
        <v>58</v>
      </c>
      <c r="N45">
        <v>107</v>
      </c>
      <c r="O45">
        <v>108.25</v>
      </c>
      <c r="P45">
        <v>53.2</v>
      </c>
      <c r="R45">
        <v>95</v>
      </c>
      <c r="S45">
        <v>94.5</v>
      </c>
      <c r="T45">
        <v>88</v>
      </c>
      <c r="U45">
        <v>98</v>
      </c>
    </row>
    <row r="46" spans="2:21">
      <c r="B46" t="s">
        <v>87</v>
      </c>
      <c r="C46" t="s">
        <v>92</v>
      </c>
      <c r="D46">
        <v>88</v>
      </c>
      <c r="E46" t="str">
        <f t="shared" si="0"/>
        <v>국어A 88</v>
      </c>
      <c r="F46">
        <v>29</v>
      </c>
      <c r="G46">
        <v>6</v>
      </c>
      <c r="M46">
        <v>57</v>
      </c>
      <c r="N46">
        <v>106.5</v>
      </c>
      <c r="O46">
        <v>107.5</v>
      </c>
      <c r="P46">
        <v>52.87</v>
      </c>
      <c r="R46">
        <v>94</v>
      </c>
      <c r="S46">
        <v>93</v>
      </c>
      <c r="T46">
        <v>87</v>
      </c>
      <c r="U46">
        <v>97</v>
      </c>
    </row>
    <row r="47" spans="2:21">
      <c r="B47" t="s">
        <v>87</v>
      </c>
      <c r="C47" t="s">
        <v>92</v>
      </c>
      <c r="D47">
        <v>87</v>
      </c>
      <c r="E47" t="str">
        <f t="shared" si="0"/>
        <v>국어A 87</v>
      </c>
      <c r="F47">
        <v>27</v>
      </c>
      <c r="G47">
        <v>6</v>
      </c>
      <c r="M47">
        <v>56</v>
      </c>
      <c r="N47">
        <v>105.75</v>
      </c>
      <c r="O47">
        <v>106.75</v>
      </c>
      <c r="P47">
        <v>52.52</v>
      </c>
      <c r="R47">
        <v>93</v>
      </c>
      <c r="S47">
        <v>92</v>
      </c>
      <c r="T47">
        <v>86</v>
      </c>
      <c r="U47">
        <v>95.5</v>
      </c>
    </row>
    <row r="48" spans="2:21">
      <c r="B48" t="s">
        <v>87</v>
      </c>
      <c r="C48" t="s">
        <v>92</v>
      </c>
      <c r="D48">
        <v>86</v>
      </c>
      <c r="E48" t="str">
        <f t="shared" si="0"/>
        <v>국어A 86</v>
      </c>
      <c r="F48">
        <v>26</v>
      </c>
      <c r="G48">
        <v>6</v>
      </c>
      <c r="M48">
        <v>55</v>
      </c>
      <c r="N48">
        <v>105.25</v>
      </c>
      <c r="O48">
        <v>106</v>
      </c>
      <c r="P48">
        <v>52.14</v>
      </c>
      <c r="R48">
        <v>92</v>
      </c>
      <c r="S48">
        <v>91</v>
      </c>
      <c r="T48">
        <v>85</v>
      </c>
      <c r="U48">
        <v>95</v>
      </c>
    </row>
    <row r="49" spans="2:21">
      <c r="B49" t="s">
        <v>87</v>
      </c>
      <c r="C49" t="s">
        <v>92</v>
      </c>
      <c r="D49">
        <v>85</v>
      </c>
      <c r="E49" t="str">
        <f t="shared" si="0"/>
        <v>국어A 85</v>
      </c>
      <c r="F49">
        <v>24</v>
      </c>
      <c r="G49">
        <v>6</v>
      </c>
      <c r="M49">
        <v>54</v>
      </c>
      <c r="N49">
        <v>104.75</v>
      </c>
      <c r="O49">
        <v>105.33</v>
      </c>
      <c r="P49">
        <v>51.76</v>
      </c>
      <c r="R49">
        <v>91</v>
      </c>
      <c r="S49">
        <v>90</v>
      </c>
      <c r="T49">
        <v>84</v>
      </c>
      <c r="U49">
        <v>93</v>
      </c>
    </row>
    <row r="50" spans="2:21">
      <c r="B50" t="s">
        <v>87</v>
      </c>
      <c r="C50" t="s">
        <v>92</v>
      </c>
      <c r="D50">
        <v>84</v>
      </c>
      <c r="E50" t="str">
        <f t="shared" si="0"/>
        <v>국어A 84</v>
      </c>
      <c r="F50">
        <v>23</v>
      </c>
      <c r="G50">
        <v>6</v>
      </c>
      <c r="M50">
        <v>53</v>
      </c>
      <c r="N50">
        <v>104.25</v>
      </c>
      <c r="O50">
        <v>104.66</v>
      </c>
      <c r="P50">
        <v>51.42</v>
      </c>
      <c r="R50">
        <v>90</v>
      </c>
      <c r="S50">
        <v>88</v>
      </c>
      <c r="T50">
        <v>83</v>
      </c>
      <c r="U50">
        <v>91</v>
      </c>
    </row>
    <row r="51" spans="2:21">
      <c r="B51" t="s">
        <v>87</v>
      </c>
      <c r="C51" t="s">
        <v>92</v>
      </c>
      <c r="D51">
        <v>83</v>
      </c>
      <c r="E51" t="str">
        <f t="shared" si="0"/>
        <v>국어A 83</v>
      </c>
      <c r="F51">
        <v>22</v>
      </c>
      <c r="G51">
        <v>7</v>
      </c>
      <c r="M51">
        <v>52</v>
      </c>
      <c r="N51">
        <v>103.75</v>
      </c>
      <c r="O51">
        <v>104</v>
      </c>
      <c r="P51">
        <v>51.07</v>
      </c>
      <c r="R51">
        <v>89</v>
      </c>
      <c r="S51">
        <v>87.5</v>
      </c>
      <c r="T51">
        <v>82</v>
      </c>
      <c r="U51">
        <v>90.5</v>
      </c>
    </row>
    <row r="52" spans="2:21">
      <c r="B52" t="s">
        <v>87</v>
      </c>
      <c r="C52" t="s">
        <v>92</v>
      </c>
      <c r="D52">
        <v>82</v>
      </c>
      <c r="E52" t="str">
        <f t="shared" si="0"/>
        <v>국어A 82</v>
      </c>
      <c r="F52">
        <v>21</v>
      </c>
      <c r="G52">
        <v>7</v>
      </c>
      <c r="M52">
        <v>51</v>
      </c>
      <c r="N52">
        <v>103</v>
      </c>
      <c r="O52">
        <v>103</v>
      </c>
      <c r="P52">
        <v>50.74</v>
      </c>
      <c r="R52">
        <v>88</v>
      </c>
      <c r="S52">
        <v>87</v>
      </c>
      <c r="T52">
        <v>81</v>
      </c>
      <c r="U52">
        <v>88</v>
      </c>
    </row>
    <row r="53" spans="2:21">
      <c r="B53" t="s">
        <v>87</v>
      </c>
      <c r="C53" t="s">
        <v>92</v>
      </c>
      <c r="D53">
        <v>81</v>
      </c>
      <c r="E53" t="str">
        <f t="shared" si="0"/>
        <v>국어A 81</v>
      </c>
      <c r="F53">
        <v>20</v>
      </c>
      <c r="G53">
        <v>7</v>
      </c>
      <c r="M53">
        <v>50</v>
      </c>
      <c r="N53">
        <v>102.5</v>
      </c>
      <c r="O53">
        <v>102.25</v>
      </c>
      <c r="P53">
        <v>50.39</v>
      </c>
      <c r="R53">
        <v>87</v>
      </c>
      <c r="S53">
        <v>85.5</v>
      </c>
      <c r="T53">
        <v>80</v>
      </c>
      <c r="U53">
        <v>86</v>
      </c>
    </row>
    <row r="54" spans="2:21">
      <c r="B54" t="s">
        <v>87</v>
      </c>
      <c r="C54" t="s">
        <v>92</v>
      </c>
      <c r="D54">
        <v>80</v>
      </c>
      <c r="E54" t="str">
        <f t="shared" si="0"/>
        <v>국어A 80</v>
      </c>
      <c r="F54">
        <v>19</v>
      </c>
      <c r="G54">
        <v>7</v>
      </c>
      <c r="M54">
        <v>49</v>
      </c>
      <c r="N54">
        <v>102</v>
      </c>
      <c r="O54">
        <v>101.5</v>
      </c>
      <c r="P54">
        <v>50.02</v>
      </c>
      <c r="R54">
        <v>86</v>
      </c>
      <c r="S54">
        <v>85</v>
      </c>
      <c r="T54">
        <v>79</v>
      </c>
      <c r="U54">
        <v>82</v>
      </c>
    </row>
    <row r="55" spans="2:21">
      <c r="B55" t="s">
        <v>87</v>
      </c>
      <c r="C55" t="s">
        <v>92</v>
      </c>
      <c r="D55">
        <v>79</v>
      </c>
      <c r="E55" t="str">
        <f t="shared" si="0"/>
        <v>국어A 79</v>
      </c>
      <c r="F55">
        <v>18</v>
      </c>
      <c r="G55">
        <v>7</v>
      </c>
      <c r="M55">
        <v>48</v>
      </c>
      <c r="N55">
        <v>101.25</v>
      </c>
      <c r="O55">
        <v>101</v>
      </c>
      <c r="P55">
        <v>49.67</v>
      </c>
      <c r="R55">
        <v>85</v>
      </c>
      <c r="S55">
        <v>84</v>
      </c>
      <c r="T55">
        <v>78</v>
      </c>
      <c r="U55">
        <v>79</v>
      </c>
    </row>
    <row r="56" spans="2:21">
      <c r="B56" t="s">
        <v>87</v>
      </c>
      <c r="C56" t="s">
        <v>92</v>
      </c>
      <c r="D56">
        <v>78</v>
      </c>
      <c r="E56" t="str">
        <f t="shared" si="0"/>
        <v>국어A 78</v>
      </c>
      <c r="F56">
        <v>17</v>
      </c>
      <c r="G56">
        <v>7</v>
      </c>
      <c r="M56">
        <v>47</v>
      </c>
      <c r="N56">
        <v>100.75</v>
      </c>
      <c r="O56">
        <v>100.5</v>
      </c>
      <c r="P56">
        <v>49.29</v>
      </c>
      <c r="R56">
        <v>84</v>
      </c>
      <c r="S56">
        <v>83</v>
      </c>
      <c r="T56">
        <v>77</v>
      </c>
      <c r="U56">
        <v>76</v>
      </c>
    </row>
    <row r="57" spans="2:21">
      <c r="B57" t="s">
        <v>87</v>
      </c>
      <c r="C57" t="s">
        <v>92</v>
      </c>
      <c r="D57">
        <v>77</v>
      </c>
      <c r="E57" t="str">
        <f t="shared" si="0"/>
        <v>국어A 77</v>
      </c>
      <c r="F57">
        <v>16</v>
      </c>
      <c r="G57">
        <v>7</v>
      </c>
      <c r="M57">
        <v>46</v>
      </c>
      <c r="N57">
        <v>100.25</v>
      </c>
      <c r="O57">
        <v>99.75</v>
      </c>
      <c r="P57">
        <v>48.91</v>
      </c>
      <c r="R57">
        <v>83</v>
      </c>
      <c r="S57">
        <v>82</v>
      </c>
      <c r="T57">
        <v>76</v>
      </c>
      <c r="U57">
        <v>73</v>
      </c>
    </row>
    <row r="58" spans="2:21">
      <c r="B58" t="s">
        <v>87</v>
      </c>
      <c r="C58" t="s">
        <v>92</v>
      </c>
      <c r="D58">
        <v>76</v>
      </c>
      <c r="E58" t="str">
        <f t="shared" si="0"/>
        <v>국어A 76</v>
      </c>
      <c r="F58">
        <v>15</v>
      </c>
      <c r="G58">
        <v>7</v>
      </c>
      <c r="M58">
        <v>45</v>
      </c>
      <c r="N58">
        <v>99.5</v>
      </c>
      <c r="O58">
        <v>99</v>
      </c>
      <c r="P58">
        <v>48.54</v>
      </c>
      <c r="R58">
        <v>82</v>
      </c>
      <c r="S58">
        <v>81</v>
      </c>
      <c r="T58">
        <v>75</v>
      </c>
      <c r="U58">
        <v>69</v>
      </c>
    </row>
    <row r="59" spans="2:21">
      <c r="B59" t="s">
        <v>87</v>
      </c>
      <c r="C59" t="s">
        <v>92</v>
      </c>
      <c r="D59">
        <v>75</v>
      </c>
      <c r="E59" t="str">
        <f t="shared" si="0"/>
        <v>국어A 75</v>
      </c>
      <c r="F59">
        <v>14</v>
      </c>
      <c r="G59">
        <v>7</v>
      </c>
      <c r="M59">
        <v>44</v>
      </c>
      <c r="N59">
        <v>98.75</v>
      </c>
      <c r="O59">
        <v>98.16</v>
      </c>
      <c r="P59">
        <v>48.16</v>
      </c>
      <c r="R59">
        <v>81</v>
      </c>
      <c r="S59">
        <v>80</v>
      </c>
      <c r="T59">
        <v>74</v>
      </c>
      <c r="U59">
        <v>66</v>
      </c>
    </row>
    <row r="60" spans="2:21">
      <c r="B60" t="s">
        <v>87</v>
      </c>
      <c r="C60" t="s">
        <v>92</v>
      </c>
      <c r="D60">
        <v>74</v>
      </c>
      <c r="E60" t="str">
        <f t="shared" si="0"/>
        <v>국어A 74</v>
      </c>
      <c r="F60">
        <v>13</v>
      </c>
      <c r="G60">
        <v>7</v>
      </c>
      <c r="M60">
        <v>43</v>
      </c>
      <c r="N60">
        <v>98.25</v>
      </c>
      <c r="O60">
        <v>97.33</v>
      </c>
      <c r="P60">
        <v>47.77</v>
      </c>
      <c r="R60">
        <v>80</v>
      </c>
      <c r="S60">
        <v>79</v>
      </c>
      <c r="T60">
        <v>73</v>
      </c>
      <c r="U60">
        <v>64</v>
      </c>
    </row>
    <row r="61" spans="2:21">
      <c r="B61" t="s">
        <v>87</v>
      </c>
      <c r="C61" t="s">
        <v>92</v>
      </c>
      <c r="D61">
        <v>73</v>
      </c>
      <c r="E61" t="str">
        <f t="shared" si="0"/>
        <v>국어A 73</v>
      </c>
      <c r="F61">
        <v>12</v>
      </c>
      <c r="G61">
        <v>7</v>
      </c>
      <c r="M61">
        <v>42</v>
      </c>
      <c r="N61">
        <v>97.75</v>
      </c>
      <c r="O61">
        <v>96.5</v>
      </c>
      <c r="P61">
        <v>47.37</v>
      </c>
      <c r="R61">
        <v>79</v>
      </c>
      <c r="S61">
        <v>78</v>
      </c>
      <c r="T61">
        <v>72</v>
      </c>
      <c r="U61">
        <v>61</v>
      </c>
    </row>
    <row r="62" spans="2:21">
      <c r="B62" t="s">
        <v>87</v>
      </c>
      <c r="C62" t="s">
        <v>92</v>
      </c>
      <c r="D62">
        <v>72</v>
      </c>
      <c r="E62" t="str">
        <f t="shared" si="0"/>
        <v>국어A 72</v>
      </c>
      <c r="F62">
        <v>11</v>
      </c>
      <c r="G62">
        <v>7</v>
      </c>
      <c r="M62">
        <v>41</v>
      </c>
      <c r="N62">
        <v>97.25</v>
      </c>
      <c r="O62">
        <v>95.75</v>
      </c>
      <c r="P62">
        <v>47.03</v>
      </c>
      <c r="R62">
        <v>78</v>
      </c>
      <c r="S62">
        <v>77</v>
      </c>
      <c r="T62">
        <v>71</v>
      </c>
      <c r="U62">
        <v>59</v>
      </c>
    </row>
    <row r="63" spans="2:21">
      <c r="B63" t="s">
        <v>87</v>
      </c>
      <c r="C63" t="s">
        <v>92</v>
      </c>
      <c r="D63">
        <v>71</v>
      </c>
      <c r="E63" t="str">
        <f t="shared" si="0"/>
        <v>국어A 71</v>
      </c>
      <c r="F63">
        <v>10</v>
      </c>
      <c r="G63">
        <v>8</v>
      </c>
      <c r="M63">
        <v>40</v>
      </c>
      <c r="N63">
        <v>96.75</v>
      </c>
      <c r="O63">
        <v>95</v>
      </c>
      <c r="P63">
        <v>46.68</v>
      </c>
      <c r="R63">
        <v>77</v>
      </c>
      <c r="S63">
        <v>76</v>
      </c>
      <c r="T63">
        <v>70</v>
      </c>
      <c r="U63">
        <v>58</v>
      </c>
    </row>
    <row r="64" spans="2:21">
      <c r="B64" t="s">
        <v>87</v>
      </c>
      <c r="C64" t="s">
        <v>92</v>
      </c>
      <c r="D64">
        <v>70</v>
      </c>
      <c r="E64" t="str">
        <f t="shared" si="0"/>
        <v>국어A 70</v>
      </c>
      <c r="F64">
        <v>9</v>
      </c>
      <c r="G64">
        <v>8</v>
      </c>
      <c r="M64">
        <v>39</v>
      </c>
      <c r="N64">
        <v>96.25</v>
      </c>
      <c r="O64">
        <v>94</v>
      </c>
      <c r="P64">
        <v>46.33</v>
      </c>
      <c r="R64">
        <v>75</v>
      </c>
      <c r="S64">
        <v>75</v>
      </c>
      <c r="T64">
        <v>69</v>
      </c>
      <c r="U64">
        <v>56</v>
      </c>
    </row>
    <row r="65" spans="2:21">
      <c r="B65" t="s">
        <v>87</v>
      </c>
      <c r="C65" t="s">
        <v>92</v>
      </c>
      <c r="D65">
        <v>69</v>
      </c>
      <c r="E65" t="str">
        <f t="shared" si="0"/>
        <v>국어A 69</v>
      </c>
      <c r="F65">
        <v>9</v>
      </c>
      <c r="G65">
        <v>8</v>
      </c>
      <c r="M65">
        <v>38</v>
      </c>
      <c r="N65">
        <v>95.5</v>
      </c>
      <c r="O65">
        <v>93.5</v>
      </c>
      <c r="P65">
        <v>45.98</v>
      </c>
      <c r="R65">
        <v>74</v>
      </c>
      <c r="S65">
        <v>74</v>
      </c>
      <c r="T65">
        <v>68</v>
      </c>
      <c r="U65">
        <v>54.5</v>
      </c>
    </row>
    <row r="66" spans="2:21">
      <c r="B66" t="s">
        <v>87</v>
      </c>
      <c r="C66" t="s">
        <v>92</v>
      </c>
      <c r="D66">
        <v>68</v>
      </c>
      <c r="E66" t="str">
        <f t="shared" si="0"/>
        <v>국어A 68</v>
      </c>
      <c r="F66">
        <v>8</v>
      </c>
      <c r="G66">
        <v>8</v>
      </c>
      <c r="M66">
        <v>37</v>
      </c>
      <c r="N66">
        <v>94.75</v>
      </c>
      <c r="O66">
        <v>93</v>
      </c>
      <c r="P66">
        <v>45.6</v>
      </c>
      <c r="R66">
        <v>73</v>
      </c>
      <c r="S66">
        <v>73</v>
      </c>
      <c r="T66">
        <v>67</v>
      </c>
      <c r="U66">
        <v>0</v>
      </c>
    </row>
    <row r="67" spans="2:21">
      <c r="B67" t="s">
        <v>87</v>
      </c>
      <c r="C67" t="s">
        <v>92</v>
      </c>
      <c r="D67">
        <v>67</v>
      </c>
      <c r="E67" t="str">
        <f t="shared" si="0"/>
        <v>국어A 67</v>
      </c>
      <c r="F67">
        <v>7</v>
      </c>
      <c r="G67">
        <v>8</v>
      </c>
      <c r="M67">
        <v>36</v>
      </c>
      <c r="N67">
        <v>94.25</v>
      </c>
      <c r="O67">
        <v>92</v>
      </c>
      <c r="P67">
        <v>45.22</v>
      </c>
      <c r="R67">
        <v>72</v>
      </c>
      <c r="S67">
        <v>72</v>
      </c>
    </row>
    <row r="68" spans="2:21">
      <c r="B68" t="s">
        <v>87</v>
      </c>
      <c r="C68" t="s">
        <v>92</v>
      </c>
      <c r="D68">
        <v>66</v>
      </c>
      <c r="E68" t="str">
        <f t="shared" ref="E68:E131" si="1">CONCATENATE(C68," ",D68)</f>
        <v>국어A 66</v>
      </c>
      <c r="F68">
        <v>7</v>
      </c>
      <c r="G68">
        <v>8</v>
      </c>
      <c r="M68">
        <v>35</v>
      </c>
      <c r="N68">
        <v>93.5</v>
      </c>
      <c r="O68">
        <v>91.25</v>
      </c>
      <c r="P68">
        <v>44.84</v>
      </c>
      <c r="R68">
        <v>71</v>
      </c>
      <c r="S68">
        <v>71</v>
      </c>
    </row>
    <row r="69" spans="2:21">
      <c r="B69" t="s">
        <v>87</v>
      </c>
      <c r="C69" t="s">
        <v>92</v>
      </c>
      <c r="D69">
        <v>65</v>
      </c>
      <c r="E69" t="str">
        <f t="shared" si="1"/>
        <v>국어A 65</v>
      </c>
      <c r="F69">
        <v>6</v>
      </c>
      <c r="G69">
        <v>8</v>
      </c>
      <c r="M69">
        <v>34</v>
      </c>
      <c r="N69">
        <v>92.5</v>
      </c>
      <c r="O69">
        <v>90.75</v>
      </c>
      <c r="P69">
        <v>44.49</v>
      </c>
      <c r="R69">
        <v>70</v>
      </c>
      <c r="S69">
        <v>70.5</v>
      </c>
    </row>
    <row r="70" spans="2:21">
      <c r="B70" t="s">
        <v>87</v>
      </c>
      <c r="C70" t="s">
        <v>92</v>
      </c>
      <c r="D70">
        <v>64</v>
      </c>
      <c r="E70" t="str">
        <f t="shared" si="1"/>
        <v>국어A 64</v>
      </c>
      <c r="F70">
        <v>6</v>
      </c>
      <c r="G70">
        <v>8</v>
      </c>
      <c r="M70">
        <v>33</v>
      </c>
      <c r="N70">
        <v>92</v>
      </c>
      <c r="O70">
        <v>90</v>
      </c>
      <c r="P70">
        <v>44.16</v>
      </c>
      <c r="R70">
        <v>69</v>
      </c>
      <c r="S70">
        <v>70</v>
      </c>
    </row>
    <row r="71" spans="2:21">
      <c r="B71" t="s">
        <v>87</v>
      </c>
      <c r="C71" t="s">
        <v>92</v>
      </c>
      <c r="D71">
        <v>63</v>
      </c>
      <c r="E71" t="str">
        <f t="shared" si="1"/>
        <v>국어A 63</v>
      </c>
      <c r="F71">
        <v>5</v>
      </c>
      <c r="G71">
        <v>8</v>
      </c>
      <c r="M71">
        <v>32</v>
      </c>
      <c r="N71">
        <v>91.5</v>
      </c>
      <c r="O71">
        <v>89.25</v>
      </c>
      <c r="P71">
        <v>43.81</v>
      </c>
      <c r="R71">
        <v>68</v>
      </c>
      <c r="S71">
        <v>68</v>
      </c>
    </row>
    <row r="72" spans="2:21">
      <c r="B72" t="s">
        <v>87</v>
      </c>
      <c r="C72" t="s">
        <v>92</v>
      </c>
      <c r="D72">
        <v>62</v>
      </c>
      <c r="E72" t="str">
        <f t="shared" si="1"/>
        <v>국어A 62</v>
      </c>
      <c r="F72">
        <v>4</v>
      </c>
      <c r="G72">
        <v>8</v>
      </c>
      <c r="M72">
        <v>31</v>
      </c>
      <c r="N72">
        <v>90.5</v>
      </c>
      <c r="O72">
        <v>88.5</v>
      </c>
      <c r="P72">
        <v>43.48</v>
      </c>
      <c r="R72">
        <v>67</v>
      </c>
      <c r="S72">
        <v>67.5</v>
      </c>
    </row>
    <row r="73" spans="2:21">
      <c r="B73" t="s">
        <v>87</v>
      </c>
      <c r="C73" t="s">
        <v>92</v>
      </c>
      <c r="D73">
        <v>61</v>
      </c>
      <c r="E73" t="str">
        <f t="shared" si="1"/>
        <v>국어A 61</v>
      </c>
      <c r="F73">
        <v>3</v>
      </c>
      <c r="G73">
        <v>9</v>
      </c>
      <c r="M73">
        <v>30</v>
      </c>
      <c r="N73">
        <v>89.75</v>
      </c>
      <c r="O73">
        <v>87.75</v>
      </c>
      <c r="P73">
        <v>43.13</v>
      </c>
      <c r="R73">
        <v>66</v>
      </c>
      <c r="S73">
        <v>67</v>
      </c>
    </row>
    <row r="74" spans="2:21">
      <c r="B74" t="s">
        <v>87</v>
      </c>
      <c r="C74" t="s">
        <v>92</v>
      </c>
      <c r="D74">
        <v>60</v>
      </c>
      <c r="E74" t="str">
        <f t="shared" si="1"/>
        <v>국어A 60</v>
      </c>
      <c r="F74">
        <v>3</v>
      </c>
      <c r="G74">
        <v>9</v>
      </c>
      <c r="M74">
        <v>29</v>
      </c>
      <c r="N74">
        <v>89</v>
      </c>
      <c r="O74">
        <v>87</v>
      </c>
      <c r="P74">
        <v>42.79</v>
      </c>
      <c r="R74">
        <v>65</v>
      </c>
      <c r="S74">
        <v>65</v>
      </c>
    </row>
    <row r="75" spans="2:21">
      <c r="B75" t="s">
        <v>87</v>
      </c>
      <c r="C75" t="s">
        <v>92</v>
      </c>
      <c r="D75">
        <v>59</v>
      </c>
      <c r="E75" t="str">
        <f t="shared" si="1"/>
        <v>국어A 59</v>
      </c>
      <c r="F75">
        <v>2</v>
      </c>
      <c r="G75">
        <v>9</v>
      </c>
      <c r="M75">
        <v>28</v>
      </c>
      <c r="N75">
        <v>88.25</v>
      </c>
      <c r="O75">
        <v>86.25</v>
      </c>
      <c r="P75">
        <v>42.47</v>
      </c>
      <c r="R75">
        <v>64</v>
      </c>
      <c r="S75">
        <v>64</v>
      </c>
    </row>
    <row r="76" spans="2:21">
      <c r="B76" t="s">
        <v>87</v>
      </c>
      <c r="C76" t="s">
        <v>92</v>
      </c>
      <c r="D76">
        <v>58</v>
      </c>
      <c r="E76" t="str">
        <f t="shared" si="1"/>
        <v>국어A 58</v>
      </c>
      <c r="F76">
        <v>2</v>
      </c>
      <c r="G76">
        <v>9</v>
      </c>
      <c r="M76">
        <v>27</v>
      </c>
      <c r="N76">
        <v>87.5</v>
      </c>
      <c r="O76">
        <v>85.75</v>
      </c>
      <c r="P76">
        <v>42.17</v>
      </c>
      <c r="R76">
        <v>63</v>
      </c>
      <c r="S76">
        <v>63</v>
      </c>
    </row>
    <row r="77" spans="2:21">
      <c r="B77" t="s">
        <v>87</v>
      </c>
      <c r="C77" t="s">
        <v>92</v>
      </c>
      <c r="D77">
        <v>57</v>
      </c>
      <c r="E77" t="str">
        <f t="shared" si="1"/>
        <v>국어A 57</v>
      </c>
      <c r="F77">
        <v>2</v>
      </c>
      <c r="G77">
        <v>9</v>
      </c>
      <c r="M77">
        <v>26</v>
      </c>
      <c r="N77">
        <v>86.75</v>
      </c>
      <c r="O77">
        <v>84.5</v>
      </c>
      <c r="P77">
        <v>41.86</v>
      </c>
      <c r="R77">
        <v>62</v>
      </c>
      <c r="S77">
        <v>62.5</v>
      </c>
    </row>
    <row r="78" spans="2:21">
      <c r="B78" t="s">
        <v>87</v>
      </c>
      <c r="C78" t="s">
        <v>92</v>
      </c>
      <c r="D78">
        <v>56</v>
      </c>
      <c r="E78" t="str">
        <f t="shared" si="1"/>
        <v>국어A 56</v>
      </c>
      <c r="F78">
        <v>1</v>
      </c>
      <c r="G78">
        <v>9</v>
      </c>
      <c r="M78">
        <v>25</v>
      </c>
      <c r="N78">
        <v>86.25</v>
      </c>
      <c r="O78">
        <v>83.75</v>
      </c>
      <c r="P78">
        <v>41.54</v>
      </c>
      <c r="R78">
        <v>61</v>
      </c>
      <c r="S78">
        <v>62</v>
      </c>
    </row>
    <row r="79" spans="2:21">
      <c r="B79" t="s">
        <v>87</v>
      </c>
      <c r="C79" t="s">
        <v>92</v>
      </c>
      <c r="D79">
        <v>55</v>
      </c>
      <c r="E79" t="str">
        <f t="shared" si="1"/>
        <v>국어A 55</v>
      </c>
      <c r="F79">
        <v>1</v>
      </c>
      <c r="G79">
        <v>9</v>
      </c>
      <c r="M79">
        <v>24</v>
      </c>
      <c r="N79">
        <v>85.5</v>
      </c>
      <c r="O79">
        <v>83</v>
      </c>
      <c r="P79">
        <v>41.19</v>
      </c>
      <c r="R79">
        <v>60</v>
      </c>
      <c r="S79">
        <v>61.5</v>
      </c>
    </row>
    <row r="80" spans="2:21">
      <c r="B80" t="s">
        <v>87</v>
      </c>
      <c r="C80" t="s">
        <v>92</v>
      </c>
      <c r="D80">
        <v>54</v>
      </c>
      <c r="E80" t="str">
        <f t="shared" si="1"/>
        <v>국어A 54</v>
      </c>
      <c r="F80">
        <v>1</v>
      </c>
      <c r="G80">
        <v>9</v>
      </c>
      <c r="M80">
        <v>23</v>
      </c>
      <c r="N80">
        <v>84.5</v>
      </c>
      <c r="O80">
        <v>82.33</v>
      </c>
      <c r="P80">
        <v>40.880000000000003</v>
      </c>
      <c r="R80">
        <v>59</v>
      </c>
      <c r="S80">
        <v>61</v>
      </c>
    </row>
    <row r="81" spans="2:19">
      <c r="B81" t="s">
        <v>87</v>
      </c>
      <c r="C81" t="s">
        <v>92</v>
      </c>
      <c r="D81">
        <v>53</v>
      </c>
      <c r="E81" t="str">
        <f t="shared" si="1"/>
        <v>국어A 53</v>
      </c>
      <c r="F81">
        <v>1</v>
      </c>
      <c r="G81">
        <v>9</v>
      </c>
      <c r="M81">
        <v>22</v>
      </c>
      <c r="N81">
        <v>83.5</v>
      </c>
      <c r="O81">
        <v>81.66</v>
      </c>
      <c r="P81">
        <v>40.56</v>
      </c>
      <c r="R81">
        <v>58</v>
      </c>
      <c r="S81">
        <v>60</v>
      </c>
    </row>
    <row r="82" spans="2:19">
      <c r="B82" t="s">
        <v>87</v>
      </c>
      <c r="C82" t="s">
        <v>92</v>
      </c>
      <c r="D82">
        <v>52</v>
      </c>
      <c r="E82" t="str">
        <f t="shared" si="1"/>
        <v>국어A 52</v>
      </c>
      <c r="F82">
        <v>0</v>
      </c>
      <c r="G82">
        <v>9</v>
      </c>
      <c r="M82">
        <v>21</v>
      </c>
      <c r="N82">
        <v>82.5</v>
      </c>
      <c r="O82">
        <v>80.5</v>
      </c>
      <c r="P82">
        <v>40.24</v>
      </c>
      <c r="R82">
        <v>57</v>
      </c>
      <c r="S82">
        <v>59</v>
      </c>
    </row>
    <row r="83" spans="2:19">
      <c r="B83" t="s">
        <v>87</v>
      </c>
      <c r="C83" t="s">
        <v>92</v>
      </c>
      <c r="D83">
        <v>51</v>
      </c>
      <c r="E83" t="str">
        <f t="shared" si="1"/>
        <v>국어A 51</v>
      </c>
      <c r="F83">
        <v>0</v>
      </c>
      <c r="G83">
        <v>9</v>
      </c>
      <c r="M83">
        <v>20</v>
      </c>
      <c r="N83">
        <v>81.5</v>
      </c>
      <c r="O83">
        <v>79.75</v>
      </c>
      <c r="P83">
        <v>39.909999999999997</v>
      </c>
      <c r="R83">
        <v>56</v>
      </c>
      <c r="S83">
        <v>58</v>
      </c>
    </row>
    <row r="84" spans="2:19">
      <c r="B84" t="s">
        <v>87</v>
      </c>
      <c r="C84" t="s">
        <v>92</v>
      </c>
      <c r="D84">
        <v>50</v>
      </c>
      <c r="E84" t="str">
        <f t="shared" si="1"/>
        <v>국어A 50</v>
      </c>
      <c r="F84">
        <v>0</v>
      </c>
      <c r="G84">
        <v>9</v>
      </c>
      <c r="M84">
        <v>19</v>
      </c>
      <c r="N84">
        <v>80.5</v>
      </c>
      <c r="O84">
        <v>78.5</v>
      </c>
      <c r="P84">
        <v>39.56</v>
      </c>
      <c r="R84">
        <v>55</v>
      </c>
      <c r="S84">
        <v>57</v>
      </c>
    </row>
    <row r="85" spans="2:19">
      <c r="B85" t="s">
        <v>87</v>
      </c>
      <c r="C85" t="s">
        <v>92</v>
      </c>
      <c r="D85">
        <v>49</v>
      </c>
      <c r="E85" t="str">
        <f t="shared" si="1"/>
        <v>국어A 49</v>
      </c>
      <c r="F85">
        <v>0</v>
      </c>
      <c r="G85">
        <v>9</v>
      </c>
      <c r="M85">
        <v>18</v>
      </c>
      <c r="N85">
        <v>79.5</v>
      </c>
      <c r="O85">
        <v>77.75</v>
      </c>
      <c r="P85">
        <v>39.22</v>
      </c>
      <c r="R85">
        <v>54</v>
      </c>
      <c r="S85">
        <v>56</v>
      </c>
    </row>
    <row r="86" spans="2:19">
      <c r="B86" t="s">
        <v>87</v>
      </c>
      <c r="C86" t="s">
        <v>92</v>
      </c>
      <c r="D86">
        <v>48</v>
      </c>
      <c r="E86" t="str">
        <f t="shared" si="1"/>
        <v>국어A 48</v>
      </c>
      <c r="F86">
        <v>0</v>
      </c>
      <c r="G86">
        <v>9</v>
      </c>
      <c r="M86">
        <v>17</v>
      </c>
      <c r="N86">
        <v>78.5</v>
      </c>
      <c r="O86">
        <v>76.5</v>
      </c>
      <c r="P86">
        <v>38.869999999999997</v>
      </c>
      <c r="R86">
        <v>53</v>
      </c>
      <c r="S86">
        <v>55</v>
      </c>
    </row>
    <row r="87" spans="2:19">
      <c r="B87" t="s">
        <v>87</v>
      </c>
      <c r="C87" t="s">
        <v>92</v>
      </c>
      <c r="D87">
        <v>47</v>
      </c>
      <c r="E87" t="str">
        <f t="shared" si="1"/>
        <v>국어A 47</v>
      </c>
      <c r="F87">
        <v>0</v>
      </c>
      <c r="G87">
        <v>9</v>
      </c>
      <c r="M87">
        <v>16</v>
      </c>
      <c r="N87">
        <v>77.5</v>
      </c>
      <c r="O87">
        <v>75.75</v>
      </c>
      <c r="P87">
        <v>38.51</v>
      </c>
      <c r="R87">
        <v>52</v>
      </c>
      <c r="S87">
        <v>54</v>
      </c>
    </row>
    <row r="88" spans="2:19">
      <c r="B88" t="s">
        <v>87</v>
      </c>
      <c r="C88" t="s">
        <v>92</v>
      </c>
      <c r="D88">
        <v>46</v>
      </c>
      <c r="E88" t="str">
        <f t="shared" si="1"/>
        <v>국어A 46</v>
      </c>
      <c r="F88">
        <v>0</v>
      </c>
      <c r="G88">
        <v>9</v>
      </c>
      <c r="M88">
        <v>15</v>
      </c>
      <c r="N88">
        <v>76.5</v>
      </c>
      <c r="O88">
        <v>74.5</v>
      </c>
      <c r="P88">
        <v>38.159999999999997</v>
      </c>
      <c r="R88">
        <v>51</v>
      </c>
      <c r="S88">
        <v>53</v>
      </c>
    </row>
    <row r="89" spans="2:19">
      <c r="B89" t="s">
        <v>87</v>
      </c>
      <c r="C89" t="s">
        <v>92</v>
      </c>
      <c r="D89">
        <v>45</v>
      </c>
      <c r="E89" t="str">
        <f t="shared" si="1"/>
        <v>국어A 45</v>
      </c>
      <c r="F89">
        <v>0</v>
      </c>
      <c r="G89">
        <v>9</v>
      </c>
      <c r="M89">
        <v>14</v>
      </c>
      <c r="N89">
        <v>75</v>
      </c>
      <c r="O89">
        <v>73.33</v>
      </c>
      <c r="P89">
        <v>37.83</v>
      </c>
      <c r="R89">
        <v>50</v>
      </c>
      <c r="S89">
        <v>0</v>
      </c>
    </row>
    <row r="90" spans="2:19">
      <c r="B90" t="s">
        <v>87</v>
      </c>
      <c r="C90" t="s">
        <v>92</v>
      </c>
      <c r="D90">
        <v>44</v>
      </c>
      <c r="E90" t="str">
        <f t="shared" si="1"/>
        <v>국어A 44</v>
      </c>
      <c r="F90">
        <v>0</v>
      </c>
      <c r="G90">
        <v>9</v>
      </c>
      <c r="M90">
        <v>13</v>
      </c>
      <c r="N90">
        <v>74</v>
      </c>
      <c r="O90">
        <v>72.66</v>
      </c>
      <c r="P90">
        <v>37.49</v>
      </c>
    </row>
    <row r="91" spans="2:19">
      <c r="B91" t="s">
        <v>87</v>
      </c>
      <c r="C91" t="s">
        <v>92</v>
      </c>
      <c r="D91">
        <v>43</v>
      </c>
      <c r="E91" t="str">
        <f t="shared" si="1"/>
        <v>국어A 43</v>
      </c>
      <c r="F91">
        <v>0</v>
      </c>
      <c r="G91">
        <v>9</v>
      </c>
      <c r="M91">
        <v>12</v>
      </c>
      <c r="N91">
        <v>73</v>
      </c>
      <c r="O91">
        <v>72</v>
      </c>
      <c r="P91">
        <v>37.119999999999997</v>
      </c>
    </row>
    <row r="92" spans="2:19">
      <c r="B92" t="s">
        <v>87</v>
      </c>
      <c r="C92" t="s">
        <v>92</v>
      </c>
      <c r="D92">
        <v>42</v>
      </c>
      <c r="E92" t="str">
        <f t="shared" si="1"/>
        <v>국어A 42</v>
      </c>
      <c r="F92">
        <v>0</v>
      </c>
      <c r="G92">
        <v>9</v>
      </c>
      <c r="M92">
        <v>11</v>
      </c>
      <c r="N92">
        <v>72</v>
      </c>
      <c r="O92">
        <v>71.25</v>
      </c>
      <c r="P92">
        <v>36.76</v>
      </c>
    </row>
    <row r="93" spans="2:19">
      <c r="B93" t="s">
        <v>87</v>
      </c>
      <c r="C93" t="s">
        <v>92</v>
      </c>
      <c r="D93">
        <v>41</v>
      </c>
      <c r="E93" t="str">
        <f t="shared" si="1"/>
        <v>국어A 41</v>
      </c>
      <c r="F93">
        <v>0</v>
      </c>
      <c r="G93">
        <v>9</v>
      </c>
      <c r="M93">
        <v>10</v>
      </c>
      <c r="N93">
        <v>71</v>
      </c>
      <c r="O93">
        <v>70</v>
      </c>
      <c r="P93">
        <v>36.36</v>
      </c>
    </row>
    <row r="94" spans="2:19">
      <c r="B94" t="s">
        <v>87</v>
      </c>
      <c r="C94" t="s">
        <v>92</v>
      </c>
      <c r="D94">
        <v>39</v>
      </c>
      <c r="E94" t="str">
        <f t="shared" si="1"/>
        <v>국어A 39</v>
      </c>
      <c r="F94">
        <v>0</v>
      </c>
      <c r="G94">
        <v>9</v>
      </c>
      <c r="M94">
        <v>9</v>
      </c>
      <c r="N94">
        <v>69.5</v>
      </c>
      <c r="O94">
        <v>69.25</v>
      </c>
      <c r="P94">
        <v>35.97</v>
      </c>
    </row>
    <row r="95" spans="2:19">
      <c r="B95" t="s">
        <v>87</v>
      </c>
      <c r="C95" t="s">
        <v>37</v>
      </c>
      <c r="D95">
        <v>139</v>
      </c>
      <c r="E95" t="str">
        <f t="shared" si="1"/>
        <v>국어B 139</v>
      </c>
      <c r="F95">
        <v>100</v>
      </c>
      <c r="G95">
        <v>1</v>
      </c>
      <c r="M95">
        <v>8</v>
      </c>
      <c r="N95">
        <v>68</v>
      </c>
      <c r="O95">
        <v>68.5</v>
      </c>
      <c r="P95">
        <v>35.54</v>
      </c>
    </row>
    <row r="96" spans="2:19">
      <c r="B96" t="s">
        <v>87</v>
      </c>
      <c r="C96" t="s">
        <v>37</v>
      </c>
      <c r="D96">
        <v>137</v>
      </c>
      <c r="E96" t="str">
        <f t="shared" si="1"/>
        <v>국어B 137</v>
      </c>
      <c r="F96">
        <v>100</v>
      </c>
      <c r="G96">
        <v>1</v>
      </c>
      <c r="M96">
        <v>7</v>
      </c>
      <c r="N96">
        <v>66.5</v>
      </c>
      <c r="O96">
        <v>67.83</v>
      </c>
      <c r="P96">
        <v>35.06</v>
      </c>
    </row>
    <row r="97" spans="2:16">
      <c r="B97" t="s">
        <v>87</v>
      </c>
      <c r="C97" t="s">
        <v>37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</v>
      </c>
      <c r="O97">
        <v>67.16</v>
      </c>
      <c r="P97">
        <v>34.61</v>
      </c>
    </row>
    <row r="98" spans="2:16">
      <c r="B98" t="s">
        <v>87</v>
      </c>
      <c r="C98" t="s">
        <v>37</v>
      </c>
      <c r="D98">
        <v>135</v>
      </c>
      <c r="E98" t="str">
        <f t="shared" si="1"/>
        <v>국어B 135</v>
      </c>
      <c r="F98">
        <v>99</v>
      </c>
      <c r="G98">
        <v>1</v>
      </c>
      <c r="M98">
        <v>5</v>
      </c>
      <c r="N98">
        <v>63</v>
      </c>
      <c r="O98">
        <v>66.5</v>
      </c>
      <c r="P98">
        <v>34.17</v>
      </c>
    </row>
    <row r="99" spans="2:16">
      <c r="B99" t="s">
        <v>87</v>
      </c>
      <c r="C99" t="s">
        <v>37</v>
      </c>
      <c r="D99">
        <v>134</v>
      </c>
      <c r="E99" t="str">
        <f t="shared" si="1"/>
        <v>국어B 134</v>
      </c>
      <c r="F99">
        <v>99</v>
      </c>
      <c r="G99">
        <v>1</v>
      </c>
      <c r="M99">
        <v>4</v>
      </c>
      <c r="N99">
        <v>61.5</v>
      </c>
      <c r="O99">
        <v>65.75</v>
      </c>
      <c r="P99">
        <v>33.69</v>
      </c>
    </row>
    <row r="100" spans="2:16">
      <c r="B100" t="s">
        <v>87</v>
      </c>
      <c r="C100" t="s">
        <v>37</v>
      </c>
      <c r="D100">
        <v>133</v>
      </c>
      <c r="E100" t="str">
        <f t="shared" si="1"/>
        <v>국어B 133</v>
      </c>
      <c r="F100">
        <v>98</v>
      </c>
      <c r="G100">
        <v>1</v>
      </c>
      <c r="M100">
        <v>3</v>
      </c>
      <c r="N100">
        <v>60</v>
      </c>
      <c r="O100">
        <v>65</v>
      </c>
      <c r="P100">
        <v>33.07</v>
      </c>
    </row>
    <row r="101" spans="2:16">
      <c r="B101" t="s">
        <v>87</v>
      </c>
      <c r="C101" t="s">
        <v>37</v>
      </c>
      <c r="D101">
        <v>132</v>
      </c>
      <c r="E101" t="str">
        <f t="shared" si="1"/>
        <v>국어B 132</v>
      </c>
      <c r="F101">
        <v>98</v>
      </c>
      <c r="G101">
        <v>1</v>
      </c>
      <c r="M101">
        <v>2</v>
      </c>
      <c r="N101">
        <v>58</v>
      </c>
      <c r="O101">
        <v>64</v>
      </c>
      <c r="P101">
        <v>32.270000000000003</v>
      </c>
    </row>
    <row r="102" spans="2:16">
      <c r="B102" t="s">
        <v>87</v>
      </c>
      <c r="C102" t="s">
        <v>37</v>
      </c>
      <c r="D102">
        <v>131</v>
      </c>
      <c r="E102" t="str">
        <f t="shared" si="1"/>
        <v>국어B 131</v>
      </c>
      <c r="F102">
        <v>97</v>
      </c>
      <c r="G102">
        <v>1</v>
      </c>
      <c r="M102">
        <v>1</v>
      </c>
      <c r="N102">
        <v>55</v>
      </c>
      <c r="O102">
        <v>62.5</v>
      </c>
      <c r="P102">
        <v>31.15</v>
      </c>
    </row>
    <row r="103" spans="2:16">
      <c r="B103" t="s">
        <v>87</v>
      </c>
      <c r="C103" t="s">
        <v>37</v>
      </c>
      <c r="D103">
        <v>130</v>
      </c>
      <c r="E103" t="str">
        <f t="shared" si="1"/>
        <v>국어B 130</v>
      </c>
      <c r="F103">
        <v>96</v>
      </c>
      <c r="G103">
        <v>1</v>
      </c>
      <c r="M103">
        <v>0</v>
      </c>
      <c r="N103">
        <v>51</v>
      </c>
      <c r="O103">
        <v>60</v>
      </c>
      <c r="P103">
        <v>29.21</v>
      </c>
    </row>
    <row r="104" spans="2:16">
      <c r="B104" t="s">
        <v>87</v>
      </c>
      <c r="C104" t="s">
        <v>37</v>
      </c>
      <c r="D104">
        <v>129</v>
      </c>
      <c r="E104" t="str">
        <f t="shared" si="1"/>
        <v>국어B 129</v>
      </c>
      <c r="F104">
        <v>95</v>
      </c>
      <c r="G104">
        <v>2</v>
      </c>
    </row>
    <row r="105" spans="2:16">
      <c r="B105" t="s">
        <v>87</v>
      </c>
      <c r="C105" t="s">
        <v>37</v>
      </c>
      <c r="D105">
        <v>128</v>
      </c>
      <c r="E105" t="str">
        <f t="shared" si="1"/>
        <v>국어B 128</v>
      </c>
      <c r="F105">
        <v>94</v>
      </c>
      <c r="G105">
        <v>2</v>
      </c>
    </row>
    <row r="106" spans="2:16">
      <c r="B106" t="s">
        <v>87</v>
      </c>
      <c r="C106" t="s">
        <v>37</v>
      </c>
      <c r="D106">
        <v>127</v>
      </c>
      <c r="E106" t="str">
        <f t="shared" si="1"/>
        <v>국어B 127</v>
      </c>
      <c r="F106">
        <v>93</v>
      </c>
      <c r="G106">
        <v>2</v>
      </c>
    </row>
    <row r="107" spans="2:16">
      <c r="B107" t="s">
        <v>87</v>
      </c>
      <c r="C107" t="s">
        <v>37</v>
      </c>
      <c r="D107">
        <v>126</v>
      </c>
      <c r="E107" t="str">
        <f t="shared" si="1"/>
        <v>국어B 126</v>
      </c>
      <c r="F107">
        <v>92</v>
      </c>
      <c r="G107">
        <v>2</v>
      </c>
    </row>
    <row r="108" spans="2:16">
      <c r="B108" t="s">
        <v>87</v>
      </c>
      <c r="C108" t="s">
        <v>37</v>
      </c>
      <c r="D108">
        <v>125</v>
      </c>
      <c r="E108" t="str">
        <f t="shared" si="1"/>
        <v>국어B 125</v>
      </c>
      <c r="F108">
        <v>90</v>
      </c>
      <c r="G108">
        <v>2</v>
      </c>
    </row>
    <row r="109" spans="2:16">
      <c r="B109" t="s">
        <v>87</v>
      </c>
      <c r="C109" t="s">
        <v>37</v>
      </c>
      <c r="D109">
        <v>124</v>
      </c>
      <c r="E109" t="str">
        <f t="shared" si="1"/>
        <v>국어B 124</v>
      </c>
      <c r="F109">
        <v>89</v>
      </c>
      <c r="G109">
        <v>2</v>
      </c>
    </row>
    <row r="110" spans="2:16">
      <c r="B110" t="s">
        <v>87</v>
      </c>
      <c r="C110" t="s">
        <v>37</v>
      </c>
      <c r="D110">
        <v>123</v>
      </c>
      <c r="E110" t="str">
        <f t="shared" si="1"/>
        <v>국어B 123</v>
      </c>
      <c r="F110">
        <v>87</v>
      </c>
      <c r="G110">
        <v>3</v>
      </c>
    </row>
    <row r="111" spans="2:16">
      <c r="B111" t="s">
        <v>87</v>
      </c>
      <c r="C111" t="s">
        <v>37</v>
      </c>
      <c r="D111">
        <v>122</v>
      </c>
      <c r="E111" t="str">
        <f t="shared" si="1"/>
        <v>국어B 122</v>
      </c>
      <c r="F111">
        <v>85</v>
      </c>
      <c r="G111">
        <v>3</v>
      </c>
    </row>
    <row r="112" spans="2:16">
      <c r="B112" t="s">
        <v>87</v>
      </c>
      <c r="C112" t="s">
        <v>37</v>
      </c>
      <c r="D112">
        <v>120</v>
      </c>
      <c r="E112" t="str">
        <f t="shared" si="1"/>
        <v>국어B 120</v>
      </c>
      <c r="F112">
        <v>84</v>
      </c>
      <c r="G112">
        <v>3</v>
      </c>
    </row>
    <row r="113" spans="2:7">
      <c r="B113" t="s">
        <v>87</v>
      </c>
      <c r="C113" t="s">
        <v>37</v>
      </c>
      <c r="D113">
        <v>119</v>
      </c>
      <c r="E113" t="str">
        <f t="shared" si="1"/>
        <v>국어B 119</v>
      </c>
      <c r="F113">
        <v>82</v>
      </c>
      <c r="G113">
        <v>3</v>
      </c>
    </row>
    <row r="114" spans="2:7">
      <c r="B114" t="s">
        <v>87</v>
      </c>
      <c r="C114" t="s">
        <v>37</v>
      </c>
      <c r="D114">
        <v>118</v>
      </c>
      <c r="E114" t="str">
        <f t="shared" si="1"/>
        <v>국어B 118</v>
      </c>
      <c r="F114">
        <v>80</v>
      </c>
      <c r="G114">
        <v>3</v>
      </c>
    </row>
    <row r="115" spans="2:7">
      <c r="B115" t="s">
        <v>87</v>
      </c>
      <c r="C115" t="s">
        <v>37</v>
      </c>
      <c r="D115">
        <v>117</v>
      </c>
      <c r="E115" t="str">
        <f t="shared" si="1"/>
        <v>국어B 117</v>
      </c>
      <c r="F115">
        <v>78</v>
      </c>
      <c r="G115">
        <v>3</v>
      </c>
    </row>
    <row r="116" spans="2:7">
      <c r="B116" t="s">
        <v>87</v>
      </c>
      <c r="C116" t="s">
        <v>37</v>
      </c>
      <c r="D116">
        <v>116</v>
      </c>
      <c r="E116" t="str">
        <f t="shared" si="1"/>
        <v>국어B 116</v>
      </c>
      <c r="F116">
        <v>76</v>
      </c>
      <c r="G116">
        <v>3</v>
      </c>
    </row>
    <row r="117" spans="2:7">
      <c r="B117" t="s">
        <v>87</v>
      </c>
      <c r="C117" t="s">
        <v>37</v>
      </c>
      <c r="D117">
        <v>115</v>
      </c>
      <c r="E117" t="str">
        <f t="shared" si="1"/>
        <v>국어B 115</v>
      </c>
      <c r="F117">
        <v>74</v>
      </c>
      <c r="G117">
        <v>4</v>
      </c>
    </row>
    <row r="118" spans="2:7">
      <c r="B118" t="s">
        <v>87</v>
      </c>
      <c r="C118" t="s">
        <v>37</v>
      </c>
      <c r="D118">
        <v>114</v>
      </c>
      <c r="E118" t="str">
        <f t="shared" si="1"/>
        <v>국어B 114</v>
      </c>
      <c r="F118">
        <v>73</v>
      </c>
      <c r="G118">
        <v>4</v>
      </c>
    </row>
    <row r="119" spans="2:7">
      <c r="B119" t="s">
        <v>87</v>
      </c>
      <c r="C119" t="s">
        <v>37</v>
      </c>
      <c r="D119">
        <v>113</v>
      </c>
      <c r="E119" t="str">
        <f t="shared" si="1"/>
        <v>국어B 113</v>
      </c>
      <c r="F119">
        <v>71</v>
      </c>
      <c r="G119">
        <v>4</v>
      </c>
    </row>
    <row r="120" spans="2:7">
      <c r="B120" t="s">
        <v>87</v>
      </c>
      <c r="C120" t="s">
        <v>37</v>
      </c>
      <c r="D120">
        <v>112</v>
      </c>
      <c r="E120" t="str">
        <f t="shared" si="1"/>
        <v>국어B 112</v>
      </c>
      <c r="F120">
        <v>69</v>
      </c>
      <c r="G120">
        <v>4</v>
      </c>
    </row>
    <row r="121" spans="2:7">
      <c r="B121" t="s">
        <v>87</v>
      </c>
      <c r="C121" t="s">
        <v>37</v>
      </c>
      <c r="D121">
        <v>111</v>
      </c>
      <c r="E121" t="str">
        <f t="shared" si="1"/>
        <v>국어B 111</v>
      </c>
      <c r="F121">
        <v>67</v>
      </c>
      <c r="G121">
        <v>4</v>
      </c>
    </row>
    <row r="122" spans="2:7">
      <c r="B122" t="s">
        <v>87</v>
      </c>
      <c r="C122" t="s">
        <v>37</v>
      </c>
      <c r="D122">
        <v>110</v>
      </c>
      <c r="E122" t="str">
        <f t="shared" si="1"/>
        <v>국어B 110</v>
      </c>
      <c r="F122">
        <v>65</v>
      </c>
      <c r="G122">
        <v>4</v>
      </c>
    </row>
    <row r="123" spans="2:7">
      <c r="B123" t="s">
        <v>87</v>
      </c>
      <c r="C123" t="s">
        <v>37</v>
      </c>
      <c r="D123">
        <v>109</v>
      </c>
      <c r="E123" t="str">
        <f t="shared" si="1"/>
        <v>국어B 109</v>
      </c>
      <c r="F123">
        <v>63</v>
      </c>
      <c r="G123">
        <v>4</v>
      </c>
    </row>
    <row r="124" spans="2:7">
      <c r="B124" t="s">
        <v>87</v>
      </c>
      <c r="C124" t="s">
        <v>37</v>
      </c>
      <c r="D124">
        <v>108</v>
      </c>
      <c r="E124" t="str">
        <f t="shared" si="1"/>
        <v>국어B 108</v>
      </c>
      <c r="F124">
        <v>61</v>
      </c>
      <c r="G124">
        <v>4</v>
      </c>
    </row>
    <row r="125" spans="2:7">
      <c r="B125" t="s">
        <v>87</v>
      </c>
      <c r="C125" t="s">
        <v>37</v>
      </c>
      <c r="D125">
        <v>107</v>
      </c>
      <c r="E125" t="str">
        <f t="shared" si="1"/>
        <v>국어B 107</v>
      </c>
      <c r="F125">
        <v>59</v>
      </c>
      <c r="G125">
        <v>5</v>
      </c>
    </row>
    <row r="126" spans="2:7">
      <c r="B126" t="s">
        <v>87</v>
      </c>
      <c r="C126" t="s">
        <v>37</v>
      </c>
      <c r="D126">
        <v>106</v>
      </c>
      <c r="E126" t="str">
        <f t="shared" si="1"/>
        <v>국어B 106</v>
      </c>
      <c r="F126">
        <v>57</v>
      </c>
      <c r="G126">
        <v>5</v>
      </c>
    </row>
    <row r="127" spans="2:7">
      <c r="B127" t="s">
        <v>87</v>
      </c>
      <c r="C127" t="s">
        <v>37</v>
      </c>
      <c r="D127">
        <v>105</v>
      </c>
      <c r="E127" t="str">
        <f t="shared" si="1"/>
        <v>국어B 105</v>
      </c>
      <c r="F127">
        <v>55</v>
      </c>
      <c r="G127">
        <v>5</v>
      </c>
    </row>
    <row r="128" spans="2:7">
      <c r="B128" t="s">
        <v>87</v>
      </c>
      <c r="C128" t="s">
        <v>37</v>
      </c>
      <c r="D128">
        <v>104</v>
      </c>
      <c r="E128" t="str">
        <f t="shared" si="1"/>
        <v>국어B 104</v>
      </c>
      <c r="F128">
        <v>53</v>
      </c>
      <c r="G128">
        <v>5</v>
      </c>
    </row>
    <row r="129" spans="2:7">
      <c r="B129" t="s">
        <v>87</v>
      </c>
      <c r="C129" t="s">
        <v>37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87</v>
      </c>
      <c r="C130" t="s">
        <v>37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87</v>
      </c>
      <c r="C131" t="s">
        <v>37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87</v>
      </c>
      <c r="C132" t="s">
        <v>37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87</v>
      </c>
      <c r="C133" t="s">
        <v>37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87</v>
      </c>
      <c r="C134" t="s">
        <v>37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87</v>
      </c>
      <c r="C135" t="s">
        <v>37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87</v>
      </c>
      <c r="C136" t="s">
        <v>37</v>
      </c>
      <c r="D136">
        <v>96</v>
      </c>
      <c r="E136" t="str">
        <f t="shared" si="2"/>
        <v>국어B 96</v>
      </c>
      <c r="F136">
        <v>38</v>
      </c>
      <c r="G136">
        <v>6</v>
      </c>
    </row>
    <row r="137" spans="2:7">
      <c r="B137" t="s">
        <v>87</v>
      </c>
      <c r="C137" t="s">
        <v>37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87</v>
      </c>
      <c r="C138" t="s">
        <v>37</v>
      </c>
      <c r="D138">
        <v>94</v>
      </c>
      <c r="E138" t="str">
        <f t="shared" si="2"/>
        <v>국어B 94</v>
      </c>
      <c r="F138">
        <v>35</v>
      </c>
      <c r="G138">
        <v>6</v>
      </c>
    </row>
    <row r="139" spans="2:7">
      <c r="B139" t="s">
        <v>87</v>
      </c>
      <c r="C139" t="s">
        <v>37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87</v>
      </c>
      <c r="C140" t="s">
        <v>37</v>
      </c>
      <c r="D140">
        <v>92</v>
      </c>
      <c r="E140" t="str">
        <f t="shared" si="2"/>
        <v>국어B 92</v>
      </c>
      <c r="F140">
        <v>32</v>
      </c>
      <c r="G140">
        <v>6</v>
      </c>
    </row>
    <row r="141" spans="2:7">
      <c r="B141" t="s">
        <v>87</v>
      </c>
      <c r="C141" t="s">
        <v>37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87</v>
      </c>
      <c r="C142" t="s">
        <v>37</v>
      </c>
      <c r="D142">
        <v>90</v>
      </c>
      <c r="E142" t="str">
        <f t="shared" si="2"/>
        <v>국어B 90</v>
      </c>
      <c r="F142">
        <v>29</v>
      </c>
      <c r="G142">
        <v>6</v>
      </c>
    </row>
    <row r="143" spans="2:7">
      <c r="B143" t="s">
        <v>87</v>
      </c>
      <c r="C143" t="s">
        <v>37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87</v>
      </c>
      <c r="C144" t="s">
        <v>37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87</v>
      </c>
      <c r="C145" t="s">
        <v>37</v>
      </c>
      <c r="D145">
        <v>87</v>
      </c>
      <c r="E145" t="str">
        <f t="shared" si="2"/>
        <v>국어B 87</v>
      </c>
      <c r="F145">
        <v>25</v>
      </c>
      <c r="G145">
        <v>6</v>
      </c>
    </row>
    <row r="146" spans="2:7">
      <c r="B146" t="s">
        <v>87</v>
      </c>
      <c r="C146" t="s">
        <v>37</v>
      </c>
      <c r="D146">
        <v>86</v>
      </c>
      <c r="E146" t="str">
        <f t="shared" si="2"/>
        <v>국어B 86</v>
      </c>
      <c r="F146">
        <v>24</v>
      </c>
      <c r="G146">
        <v>6</v>
      </c>
    </row>
    <row r="147" spans="2:7">
      <c r="B147" t="s">
        <v>87</v>
      </c>
      <c r="C147" t="s">
        <v>37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87</v>
      </c>
      <c r="C148" t="s">
        <v>37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87</v>
      </c>
      <c r="C149" t="s">
        <v>37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87</v>
      </c>
      <c r="C150" t="s">
        <v>37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87</v>
      </c>
      <c r="C151" t="s">
        <v>37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87</v>
      </c>
      <c r="C152" t="s">
        <v>37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87</v>
      </c>
      <c r="C153" t="s">
        <v>37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87</v>
      </c>
      <c r="C154" t="s">
        <v>37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87</v>
      </c>
      <c r="C155" t="s">
        <v>37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87</v>
      </c>
      <c r="C156" t="s">
        <v>37</v>
      </c>
      <c r="D156">
        <v>75</v>
      </c>
      <c r="E156" t="str">
        <f t="shared" si="2"/>
        <v>국어B 75</v>
      </c>
      <c r="F156">
        <v>14</v>
      </c>
      <c r="G156">
        <v>7</v>
      </c>
    </row>
    <row r="157" spans="2:7">
      <c r="B157" t="s">
        <v>87</v>
      </c>
      <c r="C157" t="s">
        <v>37</v>
      </c>
      <c r="D157">
        <v>74</v>
      </c>
      <c r="E157" t="str">
        <f t="shared" si="2"/>
        <v>국어B 74</v>
      </c>
      <c r="F157">
        <v>13</v>
      </c>
      <c r="G157">
        <v>7</v>
      </c>
    </row>
    <row r="158" spans="2:7">
      <c r="B158" t="s">
        <v>87</v>
      </c>
      <c r="C158" t="s">
        <v>37</v>
      </c>
      <c r="D158">
        <v>73</v>
      </c>
      <c r="E158" t="str">
        <f t="shared" si="2"/>
        <v>국어B 73</v>
      </c>
      <c r="F158">
        <v>12</v>
      </c>
      <c r="G158">
        <v>7</v>
      </c>
    </row>
    <row r="159" spans="2:7">
      <c r="B159" t="s">
        <v>87</v>
      </c>
      <c r="C159" t="s">
        <v>37</v>
      </c>
      <c r="D159">
        <v>72</v>
      </c>
      <c r="E159" t="str">
        <f t="shared" si="2"/>
        <v>국어B 72</v>
      </c>
      <c r="F159">
        <v>11</v>
      </c>
      <c r="G159">
        <v>7</v>
      </c>
    </row>
    <row r="160" spans="2:7">
      <c r="B160" t="s">
        <v>87</v>
      </c>
      <c r="C160" t="s">
        <v>37</v>
      </c>
      <c r="D160">
        <v>71</v>
      </c>
      <c r="E160" t="str">
        <f t="shared" si="2"/>
        <v>국어B 71</v>
      </c>
      <c r="F160">
        <v>10</v>
      </c>
      <c r="G160">
        <v>8</v>
      </c>
    </row>
    <row r="161" spans="2:7">
      <c r="B161" t="s">
        <v>87</v>
      </c>
      <c r="C161" t="s">
        <v>37</v>
      </c>
      <c r="D161">
        <v>70</v>
      </c>
      <c r="E161" t="str">
        <f t="shared" si="2"/>
        <v>국어B 70</v>
      </c>
      <c r="F161">
        <v>10</v>
      </c>
      <c r="G161">
        <v>8</v>
      </c>
    </row>
    <row r="162" spans="2:7">
      <c r="B162" t="s">
        <v>87</v>
      </c>
      <c r="C162" t="s">
        <v>37</v>
      </c>
      <c r="D162">
        <v>69</v>
      </c>
      <c r="E162" t="str">
        <f t="shared" si="2"/>
        <v>국어B 69</v>
      </c>
      <c r="F162">
        <v>9</v>
      </c>
      <c r="G162">
        <v>8</v>
      </c>
    </row>
    <row r="163" spans="2:7">
      <c r="B163" t="s">
        <v>87</v>
      </c>
      <c r="C163" t="s">
        <v>37</v>
      </c>
      <c r="D163">
        <v>68</v>
      </c>
      <c r="E163" t="str">
        <f t="shared" si="2"/>
        <v>국어B 68</v>
      </c>
      <c r="F163">
        <v>8</v>
      </c>
      <c r="G163">
        <v>8</v>
      </c>
    </row>
    <row r="164" spans="2:7">
      <c r="B164" t="s">
        <v>87</v>
      </c>
      <c r="C164" t="s">
        <v>37</v>
      </c>
      <c r="D164">
        <v>67</v>
      </c>
      <c r="E164" t="str">
        <f t="shared" si="2"/>
        <v>국어B 67</v>
      </c>
      <c r="F164">
        <v>8</v>
      </c>
      <c r="G164">
        <v>8</v>
      </c>
    </row>
    <row r="165" spans="2:7">
      <c r="B165" t="s">
        <v>87</v>
      </c>
      <c r="C165" t="s">
        <v>37</v>
      </c>
      <c r="D165">
        <v>66</v>
      </c>
      <c r="E165" t="str">
        <f t="shared" si="2"/>
        <v>국어B 66</v>
      </c>
      <c r="F165">
        <v>7</v>
      </c>
      <c r="G165">
        <v>8</v>
      </c>
    </row>
    <row r="166" spans="2:7">
      <c r="B166" t="s">
        <v>87</v>
      </c>
      <c r="C166" t="s">
        <v>37</v>
      </c>
      <c r="D166">
        <v>65</v>
      </c>
      <c r="E166" t="str">
        <f t="shared" si="2"/>
        <v>국어B 65</v>
      </c>
      <c r="F166">
        <v>6</v>
      </c>
      <c r="G166">
        <v>8</v>
      </c>
    </row>
    <row r="167" spans="2:7">
      <c r="B167" t="s">
        <v>87</v>
      </c>
      <c r="C167" t="s">
        <v>37</v>
      </c>
      <c r="D167">
        <v>64</v>
      </c>
      <c r="E167" t="str">
        <f t="shared" si="2"/>
        <v>국어B 64</v>
      </c>
      <c r="F167">
        <v>6</v>
      </c>
      <c r="G167">
        <v>8</v>
      </c>
    </row>
    <row r="168" spans="2:7">
      <c r="B168" t="s">
        <v>87</v>
      </c>
      <c r="C168" t="s">
        <v>37</v>
      </c>
      <c r="D168">
        <v>63</v>
      </c>
      <c r="E168" t="str">
        <f t="shared" si="2"/>
        <v>국어B 63</v>
      </c>
      <c r="F168">
        <v>5</v>
      </c>
      <c r="G168">
        <v>8</v>
      </c>
    </row>
    <row r="169" spans="2:7">
      <c r="B169" t="s">
        <v>87</v>
      </c>
      <c r="C169" t="s">
        <v>37</v>
      </c>
      <c r="D169">
        <v>62</v>
      </c>
      <c r="E169" t="str">
        <f t="shared" si="2"/>
        <v>국어B 62</v>
      </c>
      <c r="F169">
        <v>5</v>
      </c>
      <c r="G169">
        <v>8</v>
      </c>
    </row>
    <row r="170" spans="2:7">
      <c r="B170" t="s">
        <v>87</v>
      </c>
      <c r="C170" t="s">
        <v>37</v>
      </c>
      <c r="D170">
        <v>61</v>
      </c>
      <c r="E170" t="str">
        <f t="shared" si="2"/>
        <v>국어B 61</v>
      </c>
      <c r="F170">
        <v>4</v>
      </c>
      <c r="G170">
        <v>8</v>
      </c>
    </row>
    <row r="171" spans="2:7">
      <c r="B171" t="s">
        <v>87</v>
      </c>
      <c r="C171" t="s">
        <v>37</v>
      </c>
      <c r="D171">
        <v>60</v>
      </c>
      <c r="E171" t="str">
        <f t="shared" si="2"/>
        <v>국어B 60</v>
      </c>
      <c r="F171">
        <v>4</v>
      </c>
      <c r="G171">
        <v>9</v>
      </c>
    </row>
    <row r="172" spans="2:7">
      <c r="B172" t="s">
        <v>87</v>
      </c>
      <c r="C172" t="s">
        <v>37</v>
      </c>
      <c r="D172">
        <v>59</v>
      </c>
      <c r="E172" t="str">
        <f t="shared" si="2"/>
        <v>국어B 59</v>
      </c>
      <c r="F172">
        <v>3</v>
      </c>
      <c r="G172">
        <v>9</v>
      </c>
    </row>
    <row r="173" spans="2:7">
      <c r="B173" t="s">
        <v>87</v>
      </c>
      <c r="C173" t="s">
        <v>37</v>
      </c>
      <c r="D173">
        <v>58</v>
      </c>
      <c r="E173" t="str">
        <f t="shared" si="2"/>
        <v>국어B 58</v>
      </c>
      <c r="F173">
        <v>3</v>
      </c>
      <c r="G173">
        <v>9</v>
      </c>
    </row>
    <row r="174" spans="2:7">
      <c r="B174" t="s">
        <v>87</v>
      </c>
      <c r="C174" t="s">
        <v>37</v>
      </c>
      <c r="D174">
        <v>57</v>
      </c>
      <c r="E174" t="str">
        <f t="shared" si="2"/>
        <v>국어B 57</v>
      </c>
      <c r="F174">
        <v>2</v>
      </c>
      <c r="G174">
        <v>9</v>
      </c>
    </row>
    <row r="175" spans="2:7">
      <c r="B175" t="s">
        <v>87</v>
      </c>
      <c r="C175" t="s">
        <v>37</v>
      </c>
      <c r="D175">
        <v>56</v>
      </c>
      <c r="E175" t="str">
        <f t="shared" si="2"/>
        <v>국어B 56</v>
      </c>
      <c r="F175">
        <v>2</v>
      </c>
      <c r="G175">
        <v>9</v>
      </c>
    </row>
    <row r="176" spans="2:7">
      <c r="B176" t="s">
        <v>87</v>
      </c>
      <c r="C176" t="s">
        <v>37</v>
      </c>
      <c r="D176">
        <v>55</v>
      </c>
      <c r="E176" t="str">
        <f t="shared" si="2"/>
        <v>국어B 55</v>
      </c>
      <c r="F176">
        <v>2</v>
      </c>
      <c r="G176">
        <v>9</v>
      </c>
    </row>
    <row r="177" spans="2:7">
      <c r="B177" t="s">
        <v>87</v>
      </c>
      <c r="C177" t="s">
        <v>37</v>
      </c>
      <c r="D177">
        <v>54</v>
      </c>
      <c r="E177" t="str">
        <f t="shared" si="2"/>
        <v>국어B 54</v>
      </c>
      <c r="F177">
        <v>1</v>
      </c>
      <c r="G177">
        <v>9</v>
      </c>
    </row>
    <row r="178" spans="2:7">
      <c r="B178" t="s">
        <v>87</v>
      </c>
      <c r="C178" t="s">
        <v>37</v>
      </c>
      <c r="D178">
        <v>53</v>
      </c>
      <c r="E178" t="str">
        <f t="shared" si="2"/>
        <v>국어B 53</v>
      </c>
      <c r="F178">
        <v>1</v>
      </c>
      <c r="G178">
        <v>9</v>
      </c>
    </row>
    <row r="179" spans="2:7">
      <c r="B179" t="s">
        <v>87</v>
      </c>
      <c r="C179" t="s">
        <v>37</v>
      </c>
      <c r="D179">
        <v>52</v>
      </c>
      <c r="E179" t="str">
        <f t="shared" si="2"/>
        <v>국어B 52</v>
      </c>
      <c r="F179">
        <v>1</v>
      </c>
      <c r="G179">
        <v>9</v>
      </c>
    </row>
    <row r="180" spans="2:7">
      <c r="B180" t="s">
        <v>87</v>
      </c>
      <c r="C180" t="s">
        <v>37</v>
      </c>
      <c r="D180">
        <v>51</v>
      </c>
      <c r="E180" t="str">
        <f t="shared" si="2"/>
        <v>국어B 51</v>
      </c>
      <c r="F180">
        <v>1</v>
      </c>
      <c r="G180">
        <v>9</v>
      </c>
    </row>
    <row r="181" spans="2:7">
      <c r="B181" t="s">
        <v>87</v>
      </c>
      <c r="C181" t="s">
        <v>37</v>
      </c>
      <c r="D181">
        <v>50</v>
      </c>
      <c r="E181" t="str">
        <f t="shared" si="2"/>
        <v>국어B 50</v>
      </c>
      <c r="F181">
        <v>0</v>
      </c>
      <c r="G181">
        <v>9</v>
      </c>
    </row>
    <row r="182" spans="2:7">
      <c r="B182" t="s">
        <v>87</v>
      </c>
      <c r="C182" t="s">
        <v>37</v>
      </c>
      <c r="D182">
        <v>49</v>
      </c>
      <c r="E182" t="str">
        <f t="shared" si="2"/>
        <v>국어B 49</v>
      </c>
      <c r="F182">
        <v>0</v>
      </c>
      <c r="G182">
        <v>9</v>
      </c>
    </row>
    <row r="183" spans="2:7">
      <c r="B183" t="s">
        <v>87</v>
      </c>
      <c r="C183" t="s">
        <v>37</v>
      </c>
      <c r="D183">
        <v>48</v>
      </c>
      <c r="E183" t="str">
        <f t="shared" si="2"/>
        <v>국어B 48</v>
      </c>
      <c r="F183">
        <v>0</v>
      </c>
      <c r="G183">
        <v>9</v>
      </c>
    </row>
    <row r="184" spans="2:7">
      <c r="B184" t="s">
        <v>87</v>
      </c>
      <c r="C184" t="s">
        <v>37</v>
      </c>
      <c r="D184">
        <v>47</v>
      </c>
      <c r="E184" t="str">
        <f t="shared" si="2"/>
        <v>국어B 47</v>
      </c>
      <c r="F184">
        <v>0</v>
      </c>
      <c r="G184">
        <v>9</v>
      </c>
    </row>
    <row r="185" spans="2:7">
      <c r="B185" t="s">
        <v>87</v>
      </c>
      <c r="C185" t="s">
        <v>37</v>
      </c>
      <c r="D185">
        <v>46</v>
      </c>
      <c r="E185" t="str">
        <f t="shared" si="2"/>
        <v>국어B 46</v>
      </c>
      <c r="F185">
        <v>0</v>
      </c>
      <c r="G185">
        <v>9</v>
      </c>
    </row>
    <row r="186" spans="2:7">
      <c r="B186" t="s">
        <v>87</v>
      </c>
      <c r="C186" t="s">
        <v>37</v>
      </c>
      <c r="D186">
        <v>45</v>
      </c>
      <c r="E186" t="str">
        <f t="shared" si="2"/>
        <v>국어B 45</v>
      </c>
      <c r="F186">
        <v>0</v>
      </c>
      <c r="G186">
        <v>9</v>
      </c>
    </row>
    <row r="187" spans="2:7">
      <c r="B187" t="s">
        <v>87</v>
      </c>
      <c r="C187" t="s">
        <v>37</v>
      </c>
      <c r="D187">
        <v>44</v>
      </c>
      <c r="E187" t="str">
        <f t="shared" si="2"/>
        <v>국어B 44</v>
      </c>
      <c r="F187">
        <v>0</v>
      </c>
      <c r="G187">
        <v>9</v>
      </c>
    </row>
    <row r="188" spans="2:7">
      <c r="B188" t="s">
        <v>87</v>
      </c>
      <c r="C188" t="s">
        <v>37</v>
      </c>
      <c r="D188">
        <v>43</v>
      </c>
      <c r="E188" t="str">
        <f t="shared" si="2"/>
        <v>국어B 43</v>
      </c>
      <c r="F188">
        <v>0</v>
      </c>
      <c r="G188">
        <v>9</v>
      </c>
    </row>
    <row r="189" spans="2:7">
      <c r="B189" t="s">
        <v>87</v>
      </c>
      <c r="C189" t="s">
        <v>37</v>
      </c>
      <c r="D189">
        <v>42</v>
      </c>
      <c r="E189" t="str">
        <f t="shared" si="2"/>
        <v>국어B 42</v>
      </c>
      <c r="F189">
        <v>0</v>
      </c>
      <c r="G189">
        <v>9</v>
      </c>
    </row>
    <row r="190" spans="2:7">
      <c r="B190" t="s">
        <v>87</v>
      </c>
      <c r="C190" t="s">
        <v>37</v>
      </c>
      <c r="D190">
        <v>41</v>
      </c>
      <c r="E190" t="str">
        <f t="shared" si="2"/>
        <v>국어B 41</v>
      </c>
      <c r="F190">
        <v>0</v>
      </c>
      <c r="G190">
        <v>9</v>
      </c>
    </row>
    <row r="191" spans="2:7">
      <c r="B191" t="s">
        <v>87</v>
      </c>
      <c r="C191" t="s">
        <v>37</v>
      </c>
      <c r="D191">
        <v>40</v>
      </c>
      <c r="E191" t="str">
        <f t="shared" si="2"/>
        <v>국어B 40</v>
      </c>
      <c r="F191">
        <v>0</v>
      </c>
      <c r="G191">
        <v>9</v>
      </c>
    </row>
    <row r="192" spans="2:7">
      <c r="B192" t="s">
        <v>87</v>
      </c>
      <c r="C192" t="s">
        <v>37</v>
      </c>
      <c r="D192">
        <v>39</v>
      </c>
      <c r="E192" t="str">
        <f t="shared" si="2"/>
        <v>국어B 39</v>
      </c>
      <c r="F192">
        <v>0</v>
      </c>
      <c r="G192">
        <v>9</v>
      </c>
    </row>
    <row r="193" spans="2:7">
      <c r="B193" t="s">
        <v>87</v>
      </c>
      <c r="C193" t="s">
        <v>37</v>
      </c>
      <c r="D193">
        <v>37</v>
      </c>
      <c r="E193" t="str">
        <f t="shared" si="2"/>
        <v>국어B 37</v>
      </c>
      <c r="F193">
        <v>0</v>
      </c>
      <c r="G193">
        <v>9</v>
      </c>
    </row>
    <row r="194" spans="2:7">
      <c r="B194" t="s">
        <v>87</v>
      </c>
      <c r="C194" t="s">
        <v>39</v>
      </c>
      <c r="D194">
        <v>131</v>
      </c>
      <c r="E194" t="str">
        <f t="shared" si="2"/>
        <v>수학A 131</v>
      </c>
      <c r="F194">
        <v>99</v>
      </c>
      <c r="G194">
        <v>1</v>
      </c>
    </row>
    <row r="195" spans="2:7">
      <c r="B195" t="s">
        <v>87</v>
      </c>
      <c r="C195" t="s">
        <v>39</v>
      </c>
      <c r="D195">
        <v>130</v>
      </c>
      <c r="E195" t="str">
        <f t="shared" si="2"/>
        <v>수학A 130</v>
      </c>
      <c r="F195">
        <v>97</v>
      </c>
      <c r="G195">
        <v>1</v>
      </c>
    </row>
    <row r="196" spans="2:7">
      <c r="B196" t="s">
        <v>87</v>
      </c>
      <c r="C196" t="s">
        <v>39</v>
      </c>
      <c r="D196">
        <v>129</v>
      </c>
      <c r="E196" t="str">
        <f t="shared" ref="E196:E259" si="3">CONCATENATE(C196," ",D196)</f>
        <v>수학A 129</v>
      </c>
      <c r="F196">
        <v>95</v>
      </c>
      <c r="G196">
        <v>1</v>
      </c>
    </row>
    <row r="197" spans="2:7">
      <c r="B197" t="s">
        <v>87</v>
      </c>
      <c r="C197" t="s">
        <v>39</v>
      </c>
      <c r="D197">
        <v>127</v>
      </c>
      <c r="E197" t="str">
        <f t="shared" si="3"/>
        <v>수학A 127</v>
      </c>
      <c r="F197">
        <v>93</v>
      </c>
      <c r="G197">
        <v>2</v>
      </c>
    </row>
    <row r="198" spans="2:7">
      <c r="B198" t="s">
        <v>87</v>
      </c>
      <c r="C198" t="s">
        <v>39</v>
      </c>
      <c r="D198">
        <v>126</v>
      </c>
      <c r="E198" t="str">
        <f t="shared" si="3"/>
        <v>수학A 126</v>
      </c>
      <c r="F198">
        <v>89</v>
      </c>
      <c r="G198">
        <v>2</v>
      </c>
    </row>
    <row r="199" spans="2:7">
      <c r="B199" t="s">
        <v>87</v>
      </c>
      <c r="C199" t="s">
        <v>39</v>
      </c>
      <c r="D199">
        <v>125</v>
      </c>
      <c r="E199" t="str">
        <f t="shared" si="3"/>
        <v>수학A 125</v>
      </c>
      <c r="F199">
        <v>86</v>
      </c>
      <c r="G199">
        <v>3</v>
      </c>
    </row>
    <row r="200" spans="2:7">
      <c r="B200" t="s">
        <v>87</v>
      </c>
      <c r="C200" t="s">
        <v>39</v>
      </c>
      <c r="D200">
        <v>124</v>
      </c>
      <c r="E200" t="str">
        <f t="shared" si="3"/>
        <v>수학A 124</v>
      </c>
      <c r="F200">
        <v>86</v>
      </c>
      <c r="G200">
        <v>3</v>
      </c>
    </row>
    <row r="201" spans="2:7">
      <c r="B201" t="s">
        <v>87</v>
      </c>
      <c r="C201" t="s">
        <v>39</v>
      </c>
      <c r="D201">
        <v>123</v>
      </c>
      <c r="E201" t="str">
        <f t="shared" si="3"/>
        <v>수학A 123</v>
      </c>
      <c r="F201">
        <v>82</v>
      </c>
      <c r="G201">
        <v>3</v>
      </c>
    </row>
    <row r="202" spans="2:7">
      <c r="B202" t="s">
        <v>87</v>
      </c>
      <c r="C202" t="s">
        <v>39</v>
      </c>
      <c r="D202">
        <v>122</v>
      </c>
      <c r="E202" t="str">
        <f t="shared" si="3"/>
        <v>수학A 122</v>
      </c>
      <c r="F202">
        <v>78</v>
      </c>
      <c r="G202">
        <v>3</v>
      </c>
    </row>
    <row r="203" spans="2:7">
      <c r="B203" t="s">
        <v>87</v>
      </c>
      <c r="C203" t="s">
        <v>39</v>
      </c>
      <c r="D203">
        <v>121</v>
      </c>
      <c r="E203" t="str">
        <f t="shared" si="3"/>
        <v>수학A 121</v>
      </c>
      <c r="F203">
        <v>78</v>
      </c>
      <c r="G203">
        <v>3</v>
      </c>
    </row>
    <row r="204" spans="2:7">
      <c r="B204" t="s">
        <v>87</v>
      </c>
      <c r="C204" t="s">
        <v>39</v>
      </c>
      <c r="D204">
        <v>120</v>
      </c>
      <c r="E204" t="str">
        <f t="shared" si="3"/>
        <v>수학A 120</v>
      </c>
      <c r="F204">
        <v>75</v>
      </c>
      <c r="G204">
        <v>3</v>
      </c>
    </row>
    <row r="205" spans="2:7">
      <c r="B205" t="s">
        <v>87</v>
      </c>
      <c r="C205" t="s">
        <v>39</v>
      </c>
      <c r="D205">
        <v>119</v>
      </c>
      <c r="E205" t="str">
        <f t="shared" si="3"/>
        <v>수학A 119</v>
      </c>
      <c r="F205">
        <v>73</v>
      </c>
      <c r="G205">
        <v>4</v>
      </c>
    </row>
    <row r="206" spans="2:7">
      <c r="B206" t="s">
        <v>87</v>
      </c>
      <c r="C206" t="s">
        <v>39</v>
      </c>
      <c r="D206">
        <v>118</v>
      </c>
      <c r="E206" t="str">
        <f t="shared" si="3"/>
        <v>수학A 118</v>
      </c>
      <c r="F206">
        <v>71</v>
      </c>
      <c r="G206">
        <v>4</v>
      </c>
    </row>
    <row r="207" spans="2:7">
      <c r="B207" t="s">
        <v>87</v>
      </c>
      <c r="C207" t="s">
        <v>39</v>
      </c>
      <c r="D207">
        <v>117</v>
      </c>
      <c r="E207" t="str">
        <f t="shared" si="3"/>
        <v>수학A 117</v>
      </c>
      <c r="F207">
        <v>69</v>
      </c>
      <c r="G207">
        <v>4</v>
      </c>
    </row>
    <row r="208" spans="2:7">
      <c r="B208" t="s">
        <v>87</v>
      </c>
      <c r="C208" t="s">
        <v>39</v>
      </c>
      <c r="D208">
        <v>116</v>
      </c>
      <c r="E208" t="str">
        <f t="shared" si="3"/>
        <v>수학A 116</v>
      </c>
      <c r="F208">
        <v>68</v>
      </c>
      <c r="G208">
        <v>4</v>
      </c>
    </row>
    <row r="209" spans="2:7">
      <c r="B209" t="s">
        <v>87</v>
      </c>
      <c r="C209" t="s">
        <v>39</v>
      </c>
      <c r="D209">
        <v>115</v>
      </c>
      <c r="E209" t="str">
        <f t="shared" si="3"/>
        <v>수학A 115</v>
      </c>
      <c r="F209">
        <v>67</v>
      </c>
      <c r="G209">
        <v>4</v>
      </c>
    </row>
    <row r="210" spans="2:7">
      <c r="B210" t="s">
        <v>87</v>
      </c>
      <c r="C210" t="s">
        <v>39</v>
      </c>
      <c r="D210">
        <v>114</v>
      </c>
      <c r="E210" t="str">
        <f t="shared" si="3"/>
        <v>수학A 114</v>
      </c>
      <c r="F210">
        <v>66</v>
      </c>
      <c r="G210">
        <v>4</v>
      </c>
    </row>
    <row r="211" spans="2:7">
      <c r="B211" t="s">
        <v>87</v>
      </c>
      <c r="C211" t="s">
        <v>39</v>
      </c>
      <c r="D211">
        <v>113</v>
      </c>
      <c r="E211" t="str">
        <f t="shared" si="3"/>
        <v>수학A 113</v>
      </c>
      <c r="F211">
        <v>65</v>
      </c>
      <c r="G211">
        <v>4</v>
      </c>
    </row>
    <row r="212" spans="2:7">
      <c r="B212" t="s">
        <v>87</v>
      </c>
      <c r="C212" t="s">
        <v>39</v>
      </c>
      <c r="D212">
        <v>112</v>
      </c>
      <c r="E212" t="str">
        <f t="shared" si="3"/>
        <v>수학A 112</v>
      </c>
      <c r="F212">
        <v>63</v>
      </c>
      <c r="G212">
        <v>4</v>
      </c>
    </row>
    <row r="213" spans="2:7">
      <c r="B213" t="s">
        <v>87</v>
      </c>
      <c r="C213" t="s">
        <v>39</v>
      </c>
      <c r="D213">
        <v>111</v>
      </c>
      <c r="E213" t="str">
        <f t="shared" si="3"/>
        <v>수학A 111</v>
      </c>
      <c r="F213">
        <v>62</v>
      </c>
      <c r="G213">
        <v>4</v>
      </c>
    </row>
    <row r="214" spans="2:7">
      <c r="B214" t="s">
        <v>87</v>
      </c>
      <c r="C214" t="s">
        <v>39</v>
      </c>
      <c r="D214">
        <v>110</v>
      </c>
      <c r="E214" t="str">
        <f t="shared" si="3"/>
        <v>수학A 110</v>
      </c>
      <c r="F214">
        <v>61</v>
      </c>
      <c r="G214">
        <v>4</v>
      </c>
    </row>
    <row r="215" spans="2:7">
      <c r="B215" t="s">
        <v>87</v>
      </c>
      <c r="C215" t="s">
        <v>39</v>
      </c>
      <c r="D215">
        <v>109</v>
      </c>
      <c r="E215" t="str">
        <f t="shared" si="3"/>
        <v>수학A 109</v>
      </c>
      <c r="F215">
        <v>60</v>
      </c>
      <c r="G215">
        <v>4</v>
      </c>
    </row>
    <row r="216" spans="2:7">
      <c r="B216" t="s">
        <v>87</v>
      </c>
      <c r="C216" t="s">
        <v>39</v>
      </c>
      <c r="D216">
        <v>108</v>
      </c>
      <c r="E216" t="str">
        <f t="shared" si="3"/>
        <v>수학A 108</v>
      </c>
      <c r="F216">
        <v>59</v>
      </c>
      <c r="G216">
        <v>5</v>
      </c>
    </row>
    <row r="217" spans="2:7">
      <c r="B217" t="s">
        <v>87</v>
      </c>
      <c r="C217" t="s">
        <v>39</v>
      </c>
      <c r="D217">
        <v>107</v>
      </c>
      <c r="E217" t="str">
        <f t="shared" si="3"/>
        <v>수학A 107</v>
      </c>
      <c r="F217">
        <v>58</v>
      </c>
      <c r="G217">
        <v>5</v>
      </c>
    </row>
    <row r="218" spans="2:7">
      <c r="B218" t="s">
        <v>87</v>
      </c>
      <c r="C218" t="s">
        <v>39</v>
      </c>
      <c r="D218">
        <v>106</v>
      </c>
      <c r="E218" t="str">
        <f t="shared" si="3"/>
        <v>수학A 106</v>
      </c>
      <c r="F218">
        <v>57</v>
      </c>
      <c r="G218">
        <v>5</v>
      </c>
    </row>
    <row r="219" spans="2:7">
      <c r="B219" t="s">
        <v>87</v>
      </c>
      <c r="C219" t="s">
        <v>39</v>
      </c>
      <c r="D219">
        <v>105</v>
      </c>
      <c r="E219" t="str">
        <f t="shared" si="3"/>
        <v>수학A 105</v>
      </c>
      <c r="F219">
        <v>56</v>
      </c>
      <c r="G219">
        <v>5</v>
      </c>
    </row>
    <row r="220" spans="2:7">
      <c r="B220" t="s">
        <v>87</v>
      </c>
      <c r="C220" t="s">
        <v>39</v>
      </c>
      <c r="D220">
        <v>104</v>
      </c>
      <c r="E220" t="str">
        <f t="shared" si="3"/>
        <v>수학A 104</v>
      </c>
      <c r="F220">
        <v>55</v>
      </c>
      <c r="G220">
        <v>5</v>
      </c>
    </row>
    <row r="221" spans="2:7">
      <c r="B221" t="s">
        <v>87</v>
      </c>
      <c r="C221" t="s">
        <v>39</v>
      </c>
      <c r="D221">
        <v>103</v>
      </c>
      <c r="E221" t="str">
        <f t="shared" si="3"/>
        <v>수학A 103</v>
      </c>
      <c r="F221">
        <v>54</v>
      </c>
      <c r="G221">
        <v>5</v>
      </c>
    </row>
    <row r="222" spans="2:7">
      <c r="B222" t="s">
        <v>87</v>
      </c>
      <c r="C222" t="s">
        <v>39</v>
      </c>
      <c r="D222">
        <v>102</v>
      </c>
      <c r="E222" t="str">
        <f t="shared" si="3"/>
        <v>수학A 102</v>
      </c>
      <c r="F222">
        <v>53</v>
      </c>
      <c r="G222">
        <v>5</v>
      </c>
    </row>
    <row r="223" spans="2:7">
      <c r="B223" t="s">
        <v>87</v>
      </c>
      <c r="C223" t="s">
        <v>39</v>
      </c>
      <c r="D223">
        <v>101</v>
      </c>
      <c r="E223" t="str">
        <f t="shared" si="3"/>
        <v>수학A 101</v>
      </c>
      <c r="F223">
        <v>52</v>
      </c>
      <c r="G223">
        <v>5</v>
      </c>
    </row>
    <row r="224" spans="2:7">
      <c r="B224" t="s">
        <v>87</v>
      </c>
      <c r="C224" t="s">
        <v>39</v>
      </c>
      <c r="D224">
        <v>100</v>
      </c>
      <c r="E224" t="str">
        <f t="shared" si="3"/>
        <v>수학A 100</v>
      </c>
      <c r="F224">
        <v>51</v>
      </c>
      <c r="G224">
        <v>5</v>
      </c>
    </row>
    <row r="225" spans="2:7">
      <c r="B225" t="s">
        <v>87</v>
      </c>
      <c r="C225" t="s">
        <v>39</v>
      </c>
      <c r="D225">
        <v>99</v>
      </c>
      <c r="E225" t="str">
        <f t="shared" si="3"/>
        <v>수학A 99</v>
      </c>
      <c r="F225">
        <v>50</v>
      </c>
      <c r="G225">
        <v>5</v>
      </c>
    </row>
    <row r="226" spans="2:7">
      <c r="B226" t="s">
        <v>87</v>
      </c>
      <c r="C226" t="s">
        <v>39</v>
      </c>
      <c r="D226">
        <v>98</v>
      </c>
      <c r="E226" t="str">
        <f t="shared" si="3"/>
        <v>수학A 98</v>
      </c>
      <c r="F226">
        <v>49</v>
      </c>
      <c r="G226">
        <v>5</v>
      </c>
    </row>
    <row r="227" spans="2:7">
      <c r="B227" t="s">
        <v>87</v>
      </c>
      <c r="C227" t="s">
        <v>39</v>
      </c>
      <c r="D227">
        <v>97</v>
      </c>
      <c r="E227" t="str">
        <f t="shared" si="3"/>
        <v>수학A 97</v>
      </c>
      <c r="F227">
        <v>47</v>
      </c>
      <c r="G227">
        <v>5</v>
      </c>
    </row>
    <row r="228" spans="2:7">
      <c r="B228" t="s">
        <v>87</v>
      </c>
      <c r="C228" t="s">
        <v>39</v>
      </c>
      <c r="D228">
        <v>96</v>
      </c>
      <c r="E228" t="str">
        <f t="shared" si="3"/>
        <v>수학A 96</v>
      </c>
      <c r="F228">
        <v>46</v>
      </c>
      <c r="G228">
        <v>5</v>
      </c>
    </row>
    <row r="229" spans="2:7">
      <c r="B229" t="s">
        <v>87</v>
      </c>
      <c r="C229" t="s">
        <v>39</v>
      </c>
      <c r="D229">
        <v>95</v>
      </c>
      <c r="E229" t="str">
        <f t="shared" si="3"/>
        <v>수학A 95</v>
      </c>
      <c r="F229">
        <v>45</v>
      </c>
      <c r="G229">
        <v>5</v>
      </c>
    </row>
    <row r="230" spans="2:7">
      <c r="B230" t="s">
        <v>87</v>
      </c>
      <c r="C230" t="s">
        <v>39</v>
      </c>
      <c r="D230">
        <v>94</v>
      </c>
      <c r="E230" t="str">
        <f t="shared" si="3"/>
        <v>수학A 94</v>
      </c>
      <c r="F230">
        <v>45</v>
      </c>
      <c r="G230">
        <v>5</v>
      </c>
    </row>
    <row r="231" spans="2:7">
      <c r="B231" t="s">
        <v>87</v>
      </c>
      <c r="C231" t="s">
        <v>39</v>
      </c>
      <c r="D231">
        <v>93</v>
      </c>
      <c r="E231" t="str">
        <f t="shared" si="3"/>
        <v>수학A 93</v>
      </c>
      <c r="F231">
        <v>43</v>
      </c>
      <c r="G231">
        <v>5</v>
      </c>
    </row>
    <row r="232" spans="2:7">
      <c r="B232" t="s">
        <v>87</v>
      </c>
      <c r="C232" t="s">
        <v>39</v>
      </c>
      <c r="D232">
        <v>92</v>
      </c>
      <c r="E232" t="str">
        <f t="shared" si="3"/>
        <v>수학A 92</v>
      </c>
      <c r="F232">
        <v>42</v>
      </c>
      <c r="G232">
        <v>5</v>
      </c>
    </row>
    <row r="233" spans="2:7">
      <c r="B233" t="s">
        <v>87</v>
      </c>
      <c r="C233" t="s">
        <v>39</v>
      </c>
      <c r="D233">
        <v>91</v>
      </c>
      <c r="E233" t="str">
        <f t="shared" si="3"/>
        <v>수학A 91</v>
      </c>
      <c r="F233">
        <v>41</v>
      </c>
      <c r="G233">
        <v>5</v>
      </c>
    </row>
    <row r="234" spans="2:7">
      <c r="B234" t="s">
        <v>87</v>
      </c>
      <c r="C234" t="s">
        <v>39</v>
      </c>
      <c r="D234">
        <v>90</v>
      </c>
      <c r="E234" t="str">
        <f t="shared" si="3"/>
        <v>수학A 90</v>
      </c>
      <c r="F234">
        <v>40</v>
      </c>
      <c r="G234">
        <v>5</v>
      </c>
    </row>
    <row r="235" spans="2:7">
      <c r="B235" t="s">
        <v>87</v>
      </c>
      <c r="C235" t="s">
        <v>39</v>
      </c>
      <c r="D235">
        <v>89</v>
      </c>
      <c r="E235" t="str">
        <f t="shared" si="3"/>
        <v>수학A 89</v>
      </c>
      <c r="F235">
        <v>39</v>
      </c>
      <c r="G235">
        <v>6</v>
      </c>
    </row>
    <row r="236" spans="2:7">
      <c r="B236" t="s">
        <v>87</v>
      </c>
      <c r="C236" t="s">
        <v>39</v>
      </c>
      <c r="D236">
        <v>88</v>
      </c>
      <c r="E236" t="str">
        <f t="shared" si="3"/>
        <v>수학A 88</v>
      </c>
      <c r="F236">
        <v>37</v>
      </c>
      <c r="G236">
        <v>6</v>
      </c>
    </row>
    <row r="237" spans="2:7">
      <c r="B237" t="s">
        <v>87</v>
      </c>
      <c r="C237" t="s">
        <v>39</v>
      </c>
      <c r="D237">
        <v>87</v>
      </c>
      <c r="E237" t="str">
        <f t="shared" si="3"/>
        <v>수학A 87</v>
      </c>
      <c r="F237">
        <v>36</v>
      </c>
      <c r="G237">
        <v>6</v>
      </c>
    </row>
    <row r="238" spans="2:7">
      <c r="B238" t="s">
        <v>87</v>
      </c>
      <c r="C238" t="s">
        <v>39</v>
      </c>
      <c r="D238">
        <v>86</v>
      </c>
      <c r="E238" t="str">
        <f t="shared" si="3"/>
        <v>수학A 86</v>
      </c>
      <c r="F238">
        <v>34</v>
      </c>
      <c r="G238">
        <v>6</v>
      </c>
    </row>
    <row r="239" spans="2:7">
      <c r="B239" t="s">
        <v>87</v>
      </c>
      <c r="C239" t="s">
        <v>39</v>
      </c>
      <c r="D239">
        <v>85</v>
      </c>
      <c r="E239" t="str">
        <f t="shared" si="3"/>
        <v>수학A 85</v>
      </c>
      <c r="F239">
        <v>33</v>
      </c>
      <c r="G239">
        <v>6</v>
      </c>
    </row>
    <row r="240" spans="2:7">
      <c r="B240" t="s">
        <v>87</v>
      </c>
      <c r="C240" t="s">
        <v>39</v>
      </c>
      <c r="D240">
        <v>84</v>
      </c>
      <c r="E240" t="str">
        <f t="shared" si="3"/>
        <v>수학A 84</v>
      </c>
      <c r="F240">
        <v>31</v>
      </c>
      <c r="G240">
        <v>6</v>
      </c>
    </row>
    <row r="241" spans="2:7">
      <c r="B241" t="s">
        <v>87</v>
      </c>
      <c r="C241" t="s">
        <v>39</v>
      </c>
      <c r="D241">
        <v>83</v>
      </c>
      <c r="E241" t="str">
        <f t="shared" si="3"/>
        <v>수학A 83</v>
      </c>
      <c r="F241">
        <v>29</v>
      </c>
      <c r="G241">
        <v>6</v>
      </c>
    </row>
    <row r="242" spans="2:7">
      <c r="B242" t="s">
        <v>87</v>
      </c>
      <c r="C242" t="s">
        <v>39</v>
      </c>
      <c r="D242">
        <v>82</v>
      </c>
      <c r="E242" t="str">
        <f t="shared" si="3"/>
        <v>수학A 82</v>
      </c>
      <c r="F242">
        <v>28</v>
      </c>
      <c r="G242">
        <v>6</v>
      </c>
    </row>
    <row r="243" spans="2:7">
      <c r="B243" t="s">
        <v>87</v>
      </c>
      <c r="C243" t="s">
        <v>39</v>
      </c>
      <c r="D243">
        <v>81</v>
      </c>
      <c r="E243" t="str">
        <f t="shared" si="3"/>
        <v>수학A 81</v>
      </c>
      <c r="F243">
        <v>26</v>
      </c>
      <c r="G243">
        <v>6</v>
      </c>
    </row>
    <row r="244" spans="2:7">
      <c r="B244" t="s">
        <v>87</v>
      </c>
      <c r="C244" t="s">
        <v>39</v>
      </c>
      <c r="D244">
        <v>80</v>
      </c>
      <c r="E244" t="str">
        <f t="shared" si="3"/>
        <v>수학A 80</v>
      </c>
      <c r="F244">
        <v>24</v>
      </c>
      <c r="G244">
        <v>6</v>
      </c>
    </row>
    <row r="245" spans="2:7">
      <c r="B245" t="s">
        <v>87</v>
      </c>
      <c r="C245" t="s">
        <v>39</v>
      </c>
      <c r="D245">
        <v>79</v>
      </c>
      <c r="E245" t="str">
        <f t="shared" si="3"/>
        <v>수학A 79</v>
      </c>
      <c r="F245">
        <v>21</v>
      </c>
      <c r="G245">
        <v>7</v>
      </c>
    </row>
    <row r="246" spans="2:7">
      <c r="B246" t="s">
        <v>87</v>
      </c>
      <c r="C246" t="s">
        <v>39</v>
      </c>
      <c r="D246">
        <v>78</v>
      </c>
      <c r="E246" t="str">
        <f t="shared" si="3"/>
        <v>수학A 78</v>
      </c>
      <c r="F246">
        <v>19</v>
      </c>
      <c r="G246">
        <v>7</v>
      </c>
    </row>
    <row r="247" spans="2:7">
      <c r="B247" t="s">
        <v>87</v>
      </c>
      <c r="C247" t="s">
        <v>39</v>
      </c>
      <c r="D247">
        <v>77</v>
      </c>
      <c r="E247" t="str">
        <f t="shared" si="3"/>
        <v>수학A 77</v>
      </c>
      <c r="F247">
        <v>17</v>
      </c>
      <c r="G247">
        <v>7</v>
      </c>
    </row>
    <row r="248" spans="2:7">
      <c r="B248" t="s">
        <v>87</v>
      </c>
      <c r="C248" t="s">
        <v>39</v>
      </c>
      <c r="D248">
        <v>76</v>
      </c>
      <c r="E248" t="str">
        <f t="shared" si="3"/>
        <v>수학A 76</v>
      </c>
      <c r="F248">
        <v>15</v>
      </c>
      <c r="G248">
        <v>7</v>
      </c>
    </row>
    <row r="249" spans="2:7">
      <c r="B249" t="s">
        <v>87</v>
      </c>
      <c r="C249" t="s">
        <v>39</v>
      </c>
      <c r="D249">
        <v>75</v>
      </c>
      <c r="E249" t="str">
        <f t="shared" si="3"/>
        <v>수학A 75</v>
      </c>
      <c r="F249">
        <v>12</v>
      </c>
      <c r="G249">
        <v>7</v>
      </c>
    </row>
    <row r="250" spans="2:7">
      <c r="B250" t="s">
        <v>87</v>
      </c>
      <c r="C250" t="s">
        <v>39</v>
      </c>
      <c r="D250">
        <v>74</v>
      </c>
      <c r="E250" t="str">
        <f t="shared" si="3"/>
        <v>수학A 74</v>
      </c>
      <c r="F250">
        <v>10</v>
      </c>
      <c r="G250">
        <v>8</v>
      </c>
    </row>
    <row r="251" spans="2:7">
      <c r="B251" t="s">
        <v>87</v>
      </c>
      <c r="C251" t="s">
        <v>39</v>
      </c>
      <c r="D251">
        <v>73</v>
      </c>
      <c r="E251" t="str">
        <f t="shared" si="3"/>
        <v>수학A 73</v>
      </c>
      <c r="F251">
        <v>8</v>
      </c>
      <c r="G251">
        <v>8</v>
      </c>
    </row>
    <row r="252" spans="2:7">
      <c r="B252" t="s">
        <v>87</v>
      </c>
      <c r="C252" t="s">
        <v>39</v>
      </c>
      <c r="D252">
        <v>72</v>
      </c>
      <c r="E252" t="str">
        <f t="shared" si="3"/>
        <v>수학A 72</v>
      </c>
      <c r="F252">
        <v>5</v>
      </c>
      <c r="G252">
        <v>8</v>
      </c>
    </row>
    <row r="253" spans="2:7">
      <c r="B253" t="s">
        <v>87</v>
      </c>
      <c r="C253" t="s">
        <v>39</v>
      </c>
      <c r="D253">
        <v>71</v>
      </c>
      <c r="E253" t="str">
        <f t="shared" si="3"/>
        <v>수학A 71</v>
      </c>
      <c r="F253">
        <v>3</v>
      </c>
      <c r="G253">
        <v>9</v>
      </c>
    </row>
    <row r="254" spans="2:7">
      <c r="B254" t="s">
        <v>87</v>
      </c>
      <c r="C254" t="s">
        <v>39</v>
      </c>
      <c r="D254">
        <v>70</v>
      </c>
      <c r="E254" t="str">
        <f t="shared" si="3"/>
        <v>수학A 70</v>
      </c>
      <c r="F254">
        <v>2</v>
      </c>
      <c r="G254">
        <v>9</v>
      </c>
    </row>
    <row r="255" spans="2:7">
      <c r="B255" t="s">
        <v>87</v>
      </c>
      <c r="C255" t="s">
        <v>39</v>
      </c>
      <c r="D255">
        <v>69</v>
      </c>
      <c r="E255" t="str">
        <f t="shared" si="3"/>
        <v>수학A 69</v>
      </c>
      <c r="F255">
        <v>1</v>
      </c>
      <c r="G255">
        <v>9</v>
      </c>
    </row>
    <row r="256" spans="2:7">
      <c r="B256" t="s">
        <v>87</v>
      </c>
      <c r="C256" t="s">
        <v>39</v>
      </c>
      <c r="D256">
        <v>68</v>
      </c>
      <c r="E256" t="str">
        <f t="shared" si="3"/>
        <v>수학A 68</v>
      </c>
      <c r="F256">
        <v>1</v>
      </c>
      <c r="G256">
        <v>9</v>
      </c>
    </row>
    <row r="257" spans="2:7">
      <c r="B257" t="s">
        <v>87</v>
      </c>
      <c r="C257" t="s">
        <v>39</v>
      </c>
      <c r="D257">
        <v>67</v>
      </c>
      <c r="E257" t="str">
        <f t="shared" si="3"/>
        <v>수학A 67</v>
      </c>
      <c r="F257">
        <v>0</v>
      </c>
      <c r="G257">
        <v>9</v>
      </c>
    </row>
    <row r="258" spans="2:7">
      <c r="B258" t="s">
        <v>87</v>
      </c>
      <c r="C258" t="s">
        <v>39</v>
      </c>
      <c r="D258">
        <v>66</v>
      </c>
      <c r="E258" t="str">
        <f t="shared" si="3"/>
        <v>수학A 66</v>
      </c>
      <c r="F258">
        <v>0</v>
      </c>
      <c r="G258">
        <v>9</v>
      </c>
    </row>
    <row r="259" spans="2:7">
      <c r="B259" t="s">
        <v>87</v>
      </c>
      <c r="C259" t="s">
        <v>39</v>
      </c>
      <c r="D259">
        <v>65</v>
      </c>
      <c r="E259" t="str">
        <f t="shared" si="3"/>
        <v>수학A 65</v>
      </c>
      <c r="F259">
        <v>0</v>
      </c>
      <c r="G259">
        <v>9</v>
      </c>
    </row>
    <row r="260" spans="2:7">
      <c r="B260" t="s">
        <v>87</v>
      </c>
      <c r="C260" t="s">
        <v>39</v>
      </c>
      <c r="D260">
        <v>64</v>
      </c>
      <c r="E260" t="str">
        <f t="shared" ref="E260:E323" si="4">CONCATENATE(C260," ",D260)</f>
        <v>수학A 64</v>
      </c>
      <c r="F260">
        <v>0</v>
      </c>
      <c r="G260">
        <v>9</v>
      </c>
    </row>
    <row r="261" spans="2:7">
      <c r="B261" t="s">
        <v>87</v>
      </c>
      <c r="C261" t="s">
        <v>93</v>
      </c>
      <c r="D261">
        <v>125</v>
      </c>
      <c r="E261" t="str">
        <f t="shared" si="4"/>
        <v>수학B 125</v>
      </c>
      <c r="F261">
        <v>98</v>
      </c>
      <c r="G261">
        <v>1</v>
      </c>
    </row>
    <row r="262" spans="2:7">
      <c r="B262" t="s">
        <v>87</v>
      </c>
      <c r="C262" t="s">
        <v>93</v>
      </c>
      <c r="D262">
        <v>124</v>
      </c>
      <c r="E262" t="str">
        <f t="shared" si="4"/>
        <v>수학B 124</v>
      </c>
      <c r="F262">
        <v>96</v>
      </c>
      <c r="G262">
        <v>2</v>
      </c>
    </row>
    <row r="263" spans="2:7">
      <c r="B263" t="s">
        <v>87</v>
      </c>
      <c r="C263" t="s">
        <v>93</v>
      </c>
      <c r="D263">
        <v>123</v>
      </c>
      <c r="E263" t="str">
        <f t="shared" si="4"/>
        <v>수학B 123</v>
      </c>
      <c r="F263">
        <v>96</v>
      </c>
      <c r="G263">
        <v>2</v>
      </c>
    </row>
    <row r="264" spans="2:7">
      <c r="B264" t="s">
        <v>87</v>
      </c>
      <c r="C264" t="s">
        <v>93</v>
      </c>
      <c r="D264">
        <v>122</v>
      </c>
      <c r="E264" t="str">
        <f t="shared" si="4"/>
        <v>수학B 122</v>
      </c>
      <c r="F264">
        <v>91</v>
      </c>
      <c r="G264">
        <v>2</v>
      </c>
    </row>
    <row r="265" spans="2:7">
      <c r="B265" t="s">
        <v>87</v>
      </c>
      <c r="C265" t="s">
        <v>93</v>
      </c>
      <c r="D265">
        <v>121</v>
      </c>
      <c r="E265" t="str">
        <f t="shared" si="4"/>
        <v>수학B 121</v>
      </c>
      <c r="F265">
        <v>87</v>
      </c>
      <c r="G265">
        <v>3</v>
      </c>
    </row>
    <row r="266" spans="2:7">
      <c r="B266" t="s">
        <v>87</v>
      </c>
      <c r="C266" t="s">
        <v>93</v>
      </c>
      <c r="D266">
        <v>120</v>
      </c>
      <c r="E266" t="str">
        <f t="shared" si="4"/>
        <v>수학B 120</v>
      </c>
      <c r="F266">
        <v>87</v>
      </c>
      <c r="G266">
        <v>3</v>
      </c>
    </row>
    <row r="267" spans="2:7">
      <c r="B267" t="s">
        <v>87</v>
      </c>
      <c r="C267" t="s">
        <v>93</v>
      </c>
      <c r="D267">
        <v>119</v>
      </c>
      <c r="E267" t="str">
        <f t="shared" si="4"/>
        <v>수학B 119</v>
      </c>
      <c r="F267">
        <v>82</v>
      </c>
      <c r="G267">
        <v>3</v>
      </c>
    </row>
    <row r="268" spans="2:7">
      <c r="B268" t="s">
        <v>87</v>
      </c>
      <c r="C268" t="s">
        <v>93</v>
      </c>
      <c r="D268">
        <v>118</v>
      </c>
      <c r="E268" t="str">
        <f t="shared" si="4"/>
        <v>수학B 118</v>
      </c>
      <c r="F268">
        <v>78</v>
      </c>
      <c r="G268">
        <v>3</v>
      </c>
    </row>
    <row r="269" spans="2:7">
      <c r="B269" t="s">
        <v>87</v>
      </c>
      <c r="C269" t="s">
        <v>93</v>
      </c>
      <c r="D269">
        <v>117</v>
      </c>
      <c r="E269" t="str">
        <f t="shared" si="4"/>
        <v>수학B 117</v>
      </c>
      <c r="F269">
        <v>77</v>
      </c>
      <c r="G269">
        <v>3</v>
      </c>
    </row>
    <row r="270" spans="2:7">
      <c r="B270" t="s">
        <v>87</v>
      </c>
      <c r="C270" t="s">
        <v>93</v>
      </c>
      <c r="D270">
        <v>116</v>
      </c>
      <c r="E270" t="str">
        <f t="shared" si="4"/>
        <v>수학B 116</v>
      </c>
      <c r="F270">
        <v>73</v>
      </c>
      <c r="G270">
        <v>4</v>
      </c>
    </row>
    <row r="271" spans="2:7">
      <c r="B271" t="s">
        <v>87</v>
      </c>
      <c r="C271" t="s">
        <v>93</v>
      </c>
      <c r="D271">
        <v>115</v>
      </c>
      <c r="E271" t="str">
        <f t="shared" si="4"/>
        <v>수학B 115</v>
      </c>
      <c r="F271">
        <v>70</v>
      </c>
      <c r="G271">
        <v>4</v>
      </c>
    </row>
    <row r="272" spans="2:7">
      <c r="B272" t="s">
        <v>87</v>
      </c>
      <c r="C272" t="s">
        <v>93</v>
      </c>
      <c r="D272">
        <v>114</v>
      </c>
      <c r="E272" t="str">
        <f t="shared" si="4"/>
        <v>수학B 114</v>
      </c>
      <c r="F272">
        <v>69</v>
      </c>
      <c r="G272">
        <v>4</v>
      </c>
    </row>
    <row r="273" spans="2:7">
      <c r="B273" t="s">
        <v>87</v>
      </c>
      <c r="C273" t="s">
        <v>93</v>
      </c>
      <c r="D273">
        <v>113</v>
      </c>
      <c r="E273" t="str">
        <f t="shared" si="4"/>
        <v>수학B 113</v>
      </c>
      <c r="F273">
        <v>66</v>
      </c>
      <c r="G273">
        <v>4</v>
      </c>
    </row>
    <row r="274" spans="2:7">
      <c r="B274" t="s">
        <v>87</v>
      </c>
      <c r="C274" t="s">
        <v>93</v>
      </c>
      <c r="D274">
        <v>112</v>
      </c>
      <c r="E274" t="str">
        <f t="shared" si="4"/>
        <v>수학B 112</v>
      </c>
      <c r="F274">
        <v>63</v>
      </c>
      <c r="G274">
        <v>4</v>
      </c>
    </row>
    <row r="275" spans="2:7">
      <c r="B275" t="s">
        <v>87</v>
      </c>
      <c r="C275" t="s">
        <v>93</v>
      </c>
      <c r="D275">
        <v>111</v>
      </c>
      <c r="E275" t="str">
        <f t="shared" si="4"/>
        <v>수학B 111</v>
      </c>
      <c r="F275">
        <v>62</v>
      </c>
      <c r="G275">
        <v>4</v>
      </c>
    </row>
    <row r="276" spans="2:7">
      <c r="B276" t="s">
        <v>87</v>
      </c>
      <c r="C276" t="s">
        <v>93</v>
      </c>
      <c r="D276">
        <v>110</v>
      </c>
      <c r="E276" t="str">
        <f t="shared" si="4"/>
        <v>수학B 110</v>
      </c>
      <c r="F276">
        <v>59</v>
      </c>
      <c r="G276">
        <v>4</v>
      </c>
    </row>
    <row r="277" spans="2:7">
      <c r="B277" t="s">
        <v>87</v>
      </c>
      <c r="C277" t="s">
        <v>93</v>
      </c>
      <c r="D277">
        <v>109</v>
      </c>
      <c r="E277" t="str">
        <f t="shared" si="4"/>
        <v>수학B 109</v>
      </c>
      <c r="F277">
        <v>57</v>
      </c>
      <c r="G277">
        <v>5</v>
      </c>
    </row>
    <row r="278" spans="2:7">
      <c r="B278" t="s">
        <v>87</v>
      </c>
      <c r="C278" t="s">
        <v>93</v>
      </c>
      <c r="D278">
        <v>108</v>
      </c>
      <c r="E278" t="str">
        <f t="shared" si="4"/>
        <v>수학B 108</v>
      </c>
      <c r="F278">
        <v>55</v>
      </c>
      <c r="G278">
        <v>5</v>
      </c>
    </row>
    <row r="279" spans="2:7">
      <c r="B279" t="s">
        <v>87</v>
      </c>
      <c r="C279" t="s">
        <v>93</v>
      </c>
      <c r="D279">
        <v>107</v>
      </c>
      <c r="E279" t="str">
        <f t="shared" si="4"/>
        <v>수학B 107</v>
      </c>
      <c r="F279">
        <v>52</v>
      </c>
      <c r="G279">
        <v>5</v>
      </c>
    </row>
    <row r="280" spans="2:7">
      <c r="B280" t="s">
        <v>87</v>
      </c>
      <c r="C280" t="s">
        <v>93</v>
      </c>
      <c r="D280">
        <v>106</v>
      </c>
      <c r="E280" t="str">
        <f t="shared" si="4"/>
        <v>수학B 106</v>
      </c>
      <c r="F280">
        <v>51</v>
      </c>
      <c r="G280">
        <v>5</v>
      </c>
    </row>
    <row r="281" spans="2:7">
      <c r="B281" t="s">
        <v>87</v>
      </c>
      <c r="C281" t="s">
        <v>93</v>
      </c>
      <c r="D281">
        <v>105</v>
      </c>
      <c r="E281" t="str">
        <f t="shared" si="4"/>
        <v>수학B 105</v>
      </c>
      <c r="F281">
        <v>49</v>
      </c>
      <c r="G281">
        <v>5</v>
      </c>
    </row>
    <row r="282" spans="2:7">
      <c r="B282" t="s">
        <v>87</v>
      </c>
      <c r="C282" t="s">
        <v>93</v>
      </c>
      <c r="D282">
        <v>104</v>
      </c>
      <c r="E282" t="str">
        <f t="shared" si="4"/>
        <v>수학B 104</v>
      </c>
      <c r="F282">
        <v>47</v>
      </c>
      <c r="G282">
        <v>5</v>
      </c>
    </row>
    <row r="283" spans="2:7">
      <c r="B283" t="s">
        <v>87</v>
      </c>
      <c r="C283" t="s">
        <v>93</v>
      </c>
      <c r="D283">
        <v>103</v>
      </c>
      <c r="E283" t="str">
        <f t="shared" si="4"/>
        <v>수학B 103</v>
      </c>
      <c r="F283">
        <v>45</v>
      </c>
      <c r="G283">
        <v>5</v>
      </c>
    </row>
    <row r="284" spans="2:7">
      <c r="B284" t="s">
        <v>87</v>
      </c>
      <c r="C284" t="s">
        <v>93</v>
      </c>
      <c r="D284">
        <v>102</v>
      </c>
      <c r="E284" t="str">
        <f t="shared" si="4"/>
        <v>수학B 102</v>
      </c>
      <c r="F284">
        <v>45</v>
      </c>
      <c r="G284">
        <v>5</v>
      </c>
    </row>
    <row r="285" spans="2:7">
      <c r="B285" t="s">
        <v>87</v>
      </c>
      <c r="C285" t="s">
        <v>93</v>
      </c>
      <c r="D285">
        <v>101</v>
      </c>
      <c r="E285" t="str">
        <f t="shared" si="4"/>
        <v>수학B 101</v>
      </c>
      <c r="F285">
        <v>42</v>
      </c>
      <c r="G285">
        <v>5</v>
      </c>
    </row>
    <row r="286" spans="2:7">
      <c r="B286" t="s">
        <v>87</v>
      </c>
      <c r="C286" t="s">
        <v>93</v>
      </c>
      <c r="D286">
        <v>100</v>
      </c>
      <c r="E286" t="str">
        <f t="shared" si="4"/>
        <v>수학B 100</v>
      </c>
      <c r="F286">
        <v>40</v>
      </c>
      <c r="G286">
        <v>5</v>
      </c>
    </row>
    <row r="287" spans="2:7">
      <c r="B287" t="s">
        <v>87</v>
      </c>
      <c r="C287" t="s">
        <v>93</v>
      </c>
      <c r="D287">
        <v>99</v>
      </c>
      <c r="E287" t="str">
        <f t="shared" si="4"/>
        <v>수학B 99</v>
      </c>
      <c r="F287">
        <v>39</v>
      </c>
      <c r="G287">
        <v>5</v>
      </c>
    </row>
    <row r="288" spans="2:7">
      <c r="B288" t="s">
        <v>87</v>
      </c>
      <c r="C288" t="s">
        <v>93</v>
      </c>
      <c r="D288">
        <v>98</v>
      </c>
      <c r="E288" t="str">
        <f t="shared" si="4"/>
        <v>수학B 98</v>
      </c>
      <c r="F288">
        <v>37</v>
      </c>
      <c r="G288">
        <v>6</v>
      </c>
    </row>
    <row r="289" spans="2:7">
      <c r="B289" t="s">
        <v>87</v>
      </c>
      <c r="C289" t="s">
        <v>93</v>
      </c>
      <c r="D289">
        <v>97</v>
      </c>
      <c r="E289" t="str">
        <f t="shared" si="4"/>
        <v>수학B 97</v>
      </c>
      <c r="F289">
        <v>36</v>
      </c>
      <c r="G289">
        <v>6</v>
      </c>
    </row>
    <row r="290" spans="2:7">
      <c r="B290" t="s">
        <v>87</v>
      </c>
      <c r="C290" t="s">
        <v>93</v>
      </c>
      <c r="D290">
        <v>96</v>
      </c>
      <c r="E290" t="str">
        <f t="shared" si="4"/>
        <v>수학B 96</v>
      </c>
      <c r="F290">
        <v>35</v>
      </c>
      <c r="G290">
        <v>6</v>
      </c>
    </row>
    <row r="291" spans="2:7">
      <c r="B291" t="s">
        <v>87</v>
      </c>
      <c r="C291" t="s">
        <v>93</v>
      </c>
      <c r="D291">
        <v>95</v>
      </c>
      <c r="E291" t="str">
        <f t="shared" si="4"/>
        <v>수학B 95</v>
      </c>
      <c r="F291">
        <v>33</v>
      </c>
      <c r="G291">
        <v>6</v>
      </c>
    </row>
    <row r="292" spans="2:7">
      <c r="B292" t="s">
        <v>87</v>
      </c>
      <c r="C292" t="s">
        <v>93</v>
      </c>
      <c r="D292">
        <v>94</v>
      </c>
      <c r="E292" t="str">
        <f t="shared" si="4"/>
        <v>수학B 94</v>
      </c>
      <c r="F292">
        <v>32</v>
      </c>
      <c r="G292">
        <v>6</v>
      </c>
    </row>
    <row r="293" spans="2:7">
      <c r="B293" t="s">
        <v>87</v>
      </c>
      <c r="C293" t="s">
        <v>93</v>
      </c>
      <c r="D293">
        <v>93</v>
      </c>
      <c r="E293" t="str">
        <f t="shared" si="4"/>
        <v>수학B 93</v>
      </c>
      <c r="F293">
        <v>31</v>
      </c>
      <c r="G293">
        <v>6</v>
      </c>
    </row>
    <row r="294" spans="2:7">
      <c r="B294" t="s">
        <v>87</v>
      </c>
      <c r="C294" t="s">
        <v>93</v>
      </c>
      <c r="D294">
        <v>92</v>
      </c>
      <c r="E294" t="str">
        <f t="shared" si="4"/>
        <v>수학B 92</v>
      </c>
      <c r="F294">
        <v>30</v>
      </c>
      <c r="G294">
        <v>6</v>
      </c>
    </row>
    <row r="295" spans="2:7">
      <c r="B295" t="s">
        <v>87</v>
      </c>
      <c r="C295" t="s">
        <v>93</v>
      </c>
      <c r="D295">
        <v>91</v>
      </c>
      <c r="E295" t="str">
        <f t="shared" si="4"/>
        <v>수학B 91</v>
      </c>
      <c r="F295">
        <v>29</v>
      </c>
      <c r="G295">
        <v>6</v>
      </c>
    </row>
    <row r="296" spans="2:7">
      <c r="B296" t="s">
        <v>87</v>
      </c>
      <c r="C296" t="s">
        <v>93</v>
      </c>
      <c r="D296">
        <v>90</v>
      </c>
      <c r="E296" t="str">
        <f t="shared" si="4"/>
        <v>수학B 90</v>
      </c>
      <c r="F296">
        <v>27</v>
      </c>
      <c r="G296">
        <v>6</v>
      </c>
    </row>
    <row r="297" spans="2:7">
      <c r="B297" t="s">
        <v>87</v>
      </c>
      <c r="C297" t="s">
        <v>93</v>
      </c>
      <c r="D297">
        <v>89</v>
      </c>
      <c r="E297" t="str">
        <f t="shared" si="4"/>
        <v>수학B 89</v>
      </c>
      <c r="F297">
        <v>27</v>
      </c>
      <c r="G297">
        <v>6</v>
      </c>
    </row>
    <row r="298" spans="2:7">
      <c r="B298" t="s">
        <v>87</v>
      </c>
      <c r="C298" t="s">
        <v>93</v>
      </c>
      <c r="D298">
        <v>88</v>
      </c>
      <c r="E298" t="str">
        <f t="shared" si="4"/>
        <v>수학B 88</v>
      </c>
      <c r="F298">
        <v>26</v>
      </c>
      <c r="G298">
        <v>6</v>
      </c>
    </row>
    <row r="299" spans="2:7">
      <c r="B299" t="s">
        <v>87</v>
      </c>
      <c r="C299" t="s">
        <v>93</v>
      </c>
      <c r="D299">
        <v>87</v>
      </c>
      <c r="E299" t="str">
        <f t="shared" si="4"/>
        <v>수학B 87</v>
      </c>
      <c r="F299">
        <v>25</v>
      </c>
      <c r="G299">
        <v>6</v>
      </c>
    </row>
    <row r="300" spans="2:7">
      <c r="B300" t="s">
        <v>87</v>
      </c>
      <c r="C300" t="s">
        <v>93</v>
      </c>
      <c r="D300">
        <v>86</v>
      </c>
      <c r="E300" t="str">
        <f t="shared" si="4"/>
        <v>수학B 86</v>
      </c>
      <c r="F300">
        <v>24</v>
      </c>
      <c r="G300">
        <v>6</v>
      </c>
    </row>
    <row r="301" spans="2:7">
      <c r="B301" t="s">
        <v>87</v>
      </c>
      <c r="C301" t="s">
        <v>93</v>
      </c>
      <c r="D301">
        <v>85</v>
      </c>
      <c r="E301" t="str">
        <f t="shared" si="4"/>
        <v>수학B 85</v>
      </c>
      <c r="F301">
        <v>23</v>
      </c>
      <c r="G301">
        <v>6</v>
      </c>
    </row>
    <row r="302" spans="2:7">
      <c r="B302" t="s">
        <v>87</v>
      </c>
      <c r="C302" t="s">
        <v>93</v>
      </c>
      <c r="D302">
        <v>84</v>
      </c>
      <c r="E302" t="str">
        <f t="shared" si="4"/>
        <v>수학B 84</v>
      </c>
      <c r="F302">
        <v>22</v>
      </c>
      <c r="G302">
        <v>7</v>
      </c>
    </row>
    <row r="303" spans="2:7">
      <c r="B303" t="s">
        <v>87</v>
      </c>
      <c r="C303" t="s">
        <v>93</v>
      </c>
      <c r="D303">
        <v>83</v>
      </c>
      <c r="E303" t="str">
        <f t="shared" si="4"/>
        <v>수학B 83</v>
      </c>
      <c r="F303">
        <v>22</v>
      </c>
      <c r="G303">
        <v>7</v>
      </c>
    </row>
    <row r="304" spans="2:7">
      <c r="B304" t="s">
        <v>87</v>
      </c>
      <c r="C304" t="s">
        <v>93</v>
      </c>
      <c r="D304">
        <v>82</v>
      </c>
      <c r="E304" t="str">
        <f t="shared" si="4"/>
        <v>수학B 82</v>
      </c>
      <c r="F304">
        <v>21</v>
      </c>
      <c r="G304">
        <v>7</v>
      </c>
    </row>
    <row r="305" spans="2:7">
      <c r="B305" t="s">
        <v>87</v>
      </c>
      <c r="C305" t="s">
        <v>93</v>
      </c>
      <c r="D305">
        <v>81</v>
      </c>
      <c r="E305" t="str">
        <f t="shared" si="4"/>
        <v>수학B 81</v>
      </c>
      <c r="F305">
        <v>20</v>
      </c>
      <c r="G305">
        <v>7</v>
      </c>
    </row>
    <row r="306" spans="2:7">
      <c r="B306" t="s">
        <v>87</v>
      </c>
      <c r="C306" t="s">
        <v>93</v>
      </c>
      <c r="D306">
        <v>80</v>
      </c>
      <c r="E306" t="str">
        <f t="shared" si="4"/>
        <v>수학B 80</v>
      </c>
      <c r="F306">
        <v>20</v>
      </c>
      <c r="G306">
        <v>7</v>
      </c>
    </row>
    <row r="307" spans="2:7">
      <c r="B307" t="s">
        <v>87</v>
      </c>
      <c r="C307" t="s">
        <v>93</v>
      </c>
      <c r="D307">
        <v>79</v>
      </c>
      <c r="E307" t="str">
        <f t="shared" si="4"/>
        <v>수학B 79</v>
      </c>
      <c r="F307">
        <v>19</v>
      </c>
      <c r="G307">
        <v>7</v>
      </c>
    </row>
    <row r="308" spans="2:7">
      <c r="B308" t="s">
        <v>87</v>
      </c>
      <c r="C308" t="s">
        <v>93</v>
      </c>
      <c r="D308">
        <v>78</v>
      </c>
      <c r="E308" t="str">
        <f t="shared" si="4"/>
        <v>수학B 78</v>
      </c>
      <c r="F308">
        <v>18</v>
      </c>
      <c r="G308">
        <v>7</v>
      </c>
    </row>
    <row r="309" spans="2:7">
      <c r="B309" t="s">
        <v>87</v>
      </c>
      <c r="C309" t="s">
        <v>93</v>
      </c>
      <c r="D309">
        <v>77</v>
      </c>
      <c r="E309" t="str">
        <f t="shared" si="4"/>
        <v>수학B 77</v>
      </c>
      <c r="F309">
        <v>18</v>
      </c>
      <c r="G309">
        <v>7</v>
      </c>
    </row>
    <row r="310" spans="2:7">
      <c r="B310" t="s">
        <v>87</v>
      </c>
      <c r="C310" t="s">
        <v>93</v>
      </c>
      <c r="D310">
        <v>76</v>
      </c>
      <c r="E310" t="str">
        <f t="shared" si="4"/>
        <v>수학B 76</v>
      </c>
      <c r="F310">
        <v>17</v>
      </c>
      <c r="G310">
        <v>7</v>
      </c>
    </row>
    <row r="311" spans="2:7">
      <c r="B311" t="s">
        <v>87</v>
      </c>
      <c r="C311" t="s">
        <v>93</v>
      </c>
      <c r="D311">
        <v>75</v>
      </c>
      <c r="E311" t="str">
        <f t="shared" si="4"/>
        <v>수학B 75</v>
      </c>
      <c r="F311">
        <v>16</v>
      </c>
      <c r="G311">
        <v>7</v>
      </c>
    </row>
    <row r="312" spans="2:7">
      <c r="B312" t="s">
        <v>87</v>
      </c>
      <c r="C312" t="s">
        <v>93</v>
      </c>
      <c r="D312">
        <v>74</v>
      </c>
      <c r="E312" t="str">
        <f t="shared" si="4"/>
        <v>수학B 74</v>
      </c>
      <c r="F312">
        <v>16</v>
      </c>
      <c r="G312">
        <v>7</v>
      </c>
    </row>
    <row r="313" spans="2:7">
      <c r="B313" t="s">
        <v>87</v>
      </c>
      <c r="C313" t="s">
        <v>93</v>
      </c>
      <c r="D313">
        <v>73</v>
      </c>
      <c r="E313" t="str">
        <f t="shared" si="4"/>
        <v>수학B 73</v>
      </c>
      <c r="F313">
        <v>15</v>
      </c>
      <c r="G313">
        <v>7</v>
      </c>
    </row>
    <row r="314" spans="2:7">
      <c r="B314" t="s">
        <v>87</v>
      </c>
      <c r="C314" t="s">
        <v>93</v>
      </c>
      <c r="D314">
        <v>72</v>
      </c>
      <c r="E314" t="str">
        <f t="shared" si="4"/>
        <v>수학B 72</v>
      </c>
      <c r="F314">
        <v>15</v>
      </c>
      <c r="G314">
        <v>7</v>
      </c>
    </row>
    <row r="315" spans="2:7">
      <c r="B315" t="s">
        <v>87</v>
      </c>
      <c r="C315" t="s">
        <v>93</v>
      </c>
      <c r="D315">
        <v>71</v>
      </c>
      <c r="E315" t="str">
        <f t="shared" si="4"/>
        <v>수학B 71</v>
      </c>
      <c r="F315">
        <v>14</v>
      </c>
      <c r="G315">
        <v>7</v>
      </c>
    </row>
    <row r="316" spans="2:7">
      <c r="B316" t="s">
        <v>87</v>
      </c>
      <c r="C316" t="s">
        <v>93</v>
      </c>
      <c r="D316">
        <v>70</v>
      </c>
      <c r="E316" t="str">
        <f t="shared" si="4"/>
        <v>수학B 70</v>
      </c>
      <c r="F316">
        <v>13</v>
      </c>
      <c r="G316">
        <v>7</v>
      </c>
    </row>
    <row r="317" spans="2:7">
      <c r="B317" t="s">
        <v>87</v>
      </c>
      <c r="C317" t="s">
        <v>93</v>
      </c>
      <c r="D317">
        <v>69</v>
      </c>
      <c r="E317" t="str">
        <f t="shared" si="4"/>
        <v>수학B 69</v>
      </c>
      <c r="F317">
        <v>12</v>
      </c>
      <c r="G317">
        <v>7</v>
      </c>
    </row>
    <row r="318" spans="2:7">
      <c r="B318" t="s">
        <v>87</v>
      </c>
      <c r="C318" t="s">
        <v>93</v>
      </c>
      <c r="D318">
        <v>68</v>
      </c>
      <c r="E318" t="str">
        <f t="shared" si="4"/>
        <v>수학B 68</v>
      </c>
      <c r="F318">
        <v>11</v>
      </c>
      <c r="G318">
        <v>7</v>
      </c>
    </row>
    <row r="319" spans="2:7">
      <c r="B319" t="s">
        <v>87</v>
      </c>
      <c r="C319" t="s">
        <v>93</v>
      </c>
      <c r="D319">
        <v>67</v>
      </c>
      <c r="E319" t="str">
        <f t="shared" si="4"/>
        <v>수학B 67</v>
      </c>
      <c r="F319">
        <v>11</v>
      </c>
      <c r="G319">
        <v>8</v>
      </c>
    </row>
    <row r="320" spans="2:7">
      <c r="B320" t="s">
        <v>87</v>
      </c>
      <c r="C320" t="s">
        <v>93</v>
      </c>
      <c r="D320">
        <v>66</v>
      </c>
      <c r="E320" t="str">
        <f t="shared" si="4"/>
        <v>수학B 66</v>
      </c>
      <c r="F320">
        <v>10</v>
      </c>
      <c r="G320">
        <v>8</v>
      </c>
    </row>
    <row r="321" spans="2:7">
      <c r="B321" t="s">
        <v>87</v>
      </c>
      <c r="C321" t="s">
        <v>93</v>
      </c>
      <c r="D321">
        <v>65</v>
      </c>
      <c r="E321" t="str">
        <f t="shared" si="4"/>
        <v>수학B 65</v>
      </c>
      <c r="F321">
        <v>9</v>
      </c>
      <c r="G321">
        <v>8</v>
      </c>
    </row>
    <row r="322" spans="2:7">
      <c r="B322" t="s">
        <v>87</v>
      </c>
      <c r="C322" t="s">
        <v>93</v>
      </c>
      <c r="D322">
        <v>64</v>
      </c>
      <c r="E322" t="str">
        <f t="shared" si="4"/>
        <v>수학B 64</v>
      </c>
      <c r="F322">
        <v>8</v>
      </c>
      <c r="G322">
        <v>8</v>
      </c>
    </row>
    <row r="323" spans="2:7">
      <c r="B323" t="s">
        <v>87</v>
      </c>
      <c r="C323" t="s">
        <v>93</v>
      </c>
      <c r="D323">
        <v>63</v>
      </c>
      <c r="E323" t="str">
        <f t="shared" si="4"/>
        <v>수학B 63</v>
      </c>
      <c r="F323">
        <v>7</v>
      </c>
      <c r="G323">
        <v>8</v>
      </c>
    </row>
    <row r="324" spans="2:7">
      <c r="B324" t="s">
        <v>87</v>
      </c>
      <c r="C324" t="s">
        <v>93</v>
      </c>
      <c r="D324">
        <v>62</v>
      </c>
      <c r="E324" t="str">
        <f t="shared" ref="E324:E387" si="5">CONCATENATE(C324," ",D324)</f>
        <v>수학B 62</v>
      </c>
      <c r="F324">
        <v>6</v>
      </c>
      <c r="G324">
        <v>8</v>
      </c>
    </row>
    <row r="325" spans="2:7">
      <c r="B325" t="s">
        <v>87</v>
      </c>
      <c r="C325" t="s">
        <v>93</v>
      </c>
      <c r="D325">
        <v>61</v>
      </c>
      <c r="E325" t="str">
        <f t="shared" si="5"/>
        <v>수학B 61</v>
      </c>
      <c r="F325">
        <v>5</v>
      </c>
      <c r="G325">
        <v>8</v>
      </c>
    </row>
    <row r="326" spans="2:7">
      <c r="B326" t="s">
        <v>87</v>
      </c>
      <c r="C326" t="s">
        <v>93</v>
      </c>
      <c r="D326">
        <v>60</v>
      </c>
      <c r="E326" t="str">
        <f t="shared" si="5"/>
        <v>수학B 60</v>
      </c>
      <c r="F326">
        <v>4</v>
      </c>
      <c r="G326">
        <v>8</v>
      </c>
    </row>
    <row r="327" spans="2:7">
      <c r="B327" t="s">
        <v>87</v>
      </c>
      <c r="C327" t="s">
        <v>93</v>
      </c>
      <c r="D327">
        <v>59</v>
      </c>
      <c r="E327" t="str">
        <f t="shared" si="5"/>
        <v>수학B 59</v>
      </c>
      <c r="F327">
        <v>3</v>
      </c>
      <c r="G327">
        <v>9</v>
      </c>
    </row>
    <row r="328" spans="2:7">
      <c r="B328" t="s">
        <v>87</v>
      </c>
      <c r="C328" t="s">
        <v>93</v>
      </c>
      <c r="D328">
        <v>58</v>
      </c>
      <c r="E328" t="str">
        <f t="shared" si="5"/>
        <v>수학B 58</v>
      </c>
      <c r="F328">
        <v>2</v>
      </c>
      <c r="G328">
        <v>9</v>
      </c>
    </row>
    <row r="329" spans="2:7">
      <c r="B329" t="s">
        <v>87</v>
      </c>
      <c r="C329" t="s">
        <v>93</v>
      </c>
      <c r="D329">
        <v>57</v>
      </c>
      <c r="E329" t="str">
        <f t="shared" si="5"/>
        <v>수학B 57</v>
      </c>
      <c r="F329">
        <v>2</v>
      </c>
      <c r="G329">
        <v>9</v>
      </c>
    </row>
    <row r="330" spans="2:7">
      <c r="B330" t="s">
        <v>87</v>
      </c>
      <c r="C330" t="s">
        <v>93</v>
      </c>
      <c r="D330">
        <v>56</v>
      </c>
      <c r="E330" t="str">
        <f t="shared" si="5"/>
        <v>수학B 56</v>
      </c>
      <c r="F330">
        <v>1</v>
      </c>
      <c r="G330">
        <v>9</v>
      </c>
    </row>
    <row r="331" spans="2:7">
      <c r="B331" t="s">
        <v>87</v>
      </c>
      <c r="C331" t="s">
        <v>93</v>
      </c>
      <c r="D331">
        <v>55</v>
      </c>
      <c r="E331" t="str">
        <f t="shared" si="5"/>
        <v>수학B 55</v>
      </c>
      <c r="F331">
        <v>1</v>
      </c>
      <c r="G331">
        <v>9</v>
      </c>
    </row>
    <row r="332" spans="2:7">
      <c r="B332" t="s">
        <v>87</v>
      </c>
      <c r="C332" t="s">
        <v>93</v>
      </c>
      <c r="D332">
        <v>54</v>
      </c>
      <c r="E332" t="str">
        <f t="shared" si="5"/>
        <v>수학B 54</v>
      </c>
      <c r="F332">
        <v>1</v>
      </c>
      <c r="G332">
        <v>9</v>
      </c>
    </row>
    <row r="333" spans="2:7">
      <c r="B333" t="s">
        <v>87</v>
      </c>
      <c r="C333" t="s">
        <v>93</v>
      </c>
      <c r="D333">
        <v>53</v>
      </c>
      <c r="E333" t="str">
        <f t="shared" si="5"/>
        <v>수학B 53</v>
      </c>
      <c r="F333">
        <v>0</v>
      </c>
      <c r="G333">
        <v>9</v>
      </c>
    </row>
    <row r="334" spans="2:7">
      <c r="B334" t="s">
        <v>87</v>
      </c>
      <c r="C334" t="s">
        <v>93</v>
      </c>
      <c r="D334">
        <v>52</v>
      </c>
      <c r="E334" t="str">
        <f t="shared" si="5"/>
        <v>수학B 52</v>
      </c>
      <c r="F334">
        <v>0</v>
      </c>
      <c r="G334">
        <v>9</v>
      </c>
    </row>
    <row r="335" spans="2:7">
      <c r="B335" t="s">
        <v>87</v>
      </c>
      <c r="C335" t="s">
        <v>93</v>
      </c>
      <c r="D335">
        <v>51</v>
      </c>
      <c r="E335" t="str">
        <f t="shared" si="5"/>
        <v>수학B 51</v>
      </c>
      <c r="F335">
        <v>0</v>
      </c>
      <c r="G335">
        <v>9</v>
      </c>
    </row>
    <row r="336" spans="2:7">
      <c r="B336" t="s">
        <v>87</v>
      </c>
      <c r="C336" t="s">
        <v>93</v>
      </c>
      <c r="D336">
        <v>50</v>
      </c>
      <c r="E336" t="str">
        <f t="shared" si="5"/>
        <v>수학B 50</v>
      </c>
      <c r="F336">
        <v>0</v>
      </c>
      <c r="G336">
        <v>9</v>
      </c>
    </row>
    <row r="337" spans="2:7">
      <c r="B337" t="s">
        <v>87</v>
      </c>
      <c r="C337" t="s">
        <v>93</v>
      </c>
      <c r="D337">
        <v>48</v>
      </c>
      <c r="E337" t="str">
        <f t="shared" si="5"/>
        <v>수학B 48</v>
      </c>
      <c r="F337">
        <v>0</v>
      </c>
      <c r="G337">
        <v>9</v>
      </c>
    </row>
    <row r="338" spans="2:7">
      <c r="B338" t="s">
        <v>87</v>
      </c>
      <c r="C338" t="s">
        <v>41</v>
      </c>
      <c r="D338">
        <v>132</v>
      </c>
      <c r="E338" t="str">
        <f t="shared" si="5"/>
        <v>영어 132</v>
      </c>
      <c r="F338">
        <v>98</v>
      </c>
      <c r="G338">
        <v>1</v>
      </c>
    </row>
    <row r="339" spans="2:7">
      <c r="B339" t="s">
        <v>87</v>
      </c>
      <c r="C339" t="s">
        <v>41</v>
      </c>
      <c r="D339">
        <v>130</v>
      </c>
      <c r="E339" t="str">
        <f t="shared" si="5"/>
        <v>영어 130</v>
      </c>
      <c r="F339">
        <v>96</v>
      </c>
      <c r="G339">
        <v>1</v>
      </c>
    </row>
    <row r="340" spans="2:7">
      <c r="B340" t="s">
        <v>87</v>
      </c>
      <c r="C340" t="s">
        <v>41</v>
      </c>
      <c r="D340">
        <v>129</v>
      </c>
      <c r="E340" t="str">
        <f t="shared" si="5"/>
        <v>영어 129</v>
      </c>
      <c r="F340">
        <v>94</v>
      </c>
      <c r="G340">
        <v>2</v>
      </c>
    </row>
    <row r="341" spans="2:7">
      <c r="B341" t="s">
        <v>87</v>
      </c>
      <c r="C341" t="s">
        <v>41</v>
      </c>
      <c r="D341">
        <v>128</v>
      </c>
      <c r="E341" t="str">
        <f t="shared" si="5"/>
        <v>영어 128</v>
      </c>
      <c r="F341">
        <v>93</v>
      </c>
      <c r="G341">
        <v>2</v>
      </c>
    </row>
    <row r="342" spans="2:7">
      <c r="B342" t="s">
        <v>87</v>
      </c>
      <c r="C342" t="s">
        <v>41</v>
      </c>
      <c r="D342">
        <v>127</v>
      </c>
      <c r="E342" t="str">
        <f t="shared" si="5"/>
        <v>영어 127</v>
      </c>
      <c r="F342">
        <v>92</v>
      </c>
      <c r="G342">
        <v>2</v>
      </c>
    </row>
    <row r="343" spans="2:7">
      <c r="B343" t="s">
        <v>87</v>
      </c>
      <c r="C343" t="s">
        <v>41</v>
      </c>
      <c r="D343">
        <v>126</v>
      </c>
      <c r="E343" t="str">
        <f t="shared" si="5"/>
        <v>영어 126</v>
      </c>
      <c r="F343">
        <v>90</v>
      </c>
      <c r="G343">
        <v>2</v>
      </c>
    </row>
    <row r="344" spans="2:7">
      <c r="B344" t="s">
        <v>87</v>
      </c>
      <c r="C344" t="s">
        <v>41</v>
      </c>
      <c r="D344">
        <v>125</v>
      </c>
      <c r="E344" t="str">
        <f t="shared" si="5"/>
        <v>영어 125</v>
      </c>
      <c r="F344">
        <v>89</v>
      </c>
      <c r="G344">
        <v>2</v>
      </c>
    </row>
    <row r="345" spans="2:7">
      <c r="B345" t="s">
        <v>87</v>
      </c>
      <c r="C345" t="s">
        <v>41</v>
      </c>
      <c r="D345">
        <v>124</v>
      </c>
      <c r="E345" t="str">
        <f t="shared" si="5"/>
        <v>영어 124</v>
      </c>
      <c r="F345">
        <v>88</v>
      </c>
      <c r="G345">
        <v>3</v>
      </c>
    </row>
    <row r="346" spans="2:7">
      <c r="B346" t="s">
        <v>87</v>
      </c>
      <c r="C346" t="s">
        <v>41</v>
      </c>
      <c r="D346">
        <v>123</v>
      </c>
      <c r="E346" t="str">
        <f t="shared" si="5"/>
        <v>영어 123</v>
      </c>
      <c r="F346">
        <v>86</v>
      </c>
      <c r="G346">
        <v>3</v>
      </c>
    </row>
    <row r="347" spans="2:7">
      <c r="B347" t="s">
        <v>87</v>
      </c>
      <c r="C347" t="s">
        <v>41</v>
      </c>
      <c r="D347">
        <v>122</v>
      </c>
      <c r="E347" t="str">
        <f t="shared" si="5"/>
        <v>영어 122</v>
      </c>
      <c r="F347">
        <v>85</v>
      </c>
      <c r="G347">
        <v>3</v>
      </c>
    </row>
    <row r="348" spans="2:7">
      <c r="B348" t="s">
        <v>87</v>
      </c>
      <c r="C348" t="s">
        <v>41</v>
      </c>
      <c r="D348">
        <v>121</v>
      </c>
      <c r="E348" t="str">
        <f t="shared" si="5"/>
        <v>영어 121</v>
      </c>
      <c r="F348">
        <v>84</v>
      </c>
      <c r="G348">
        <v>3</v>
      </c>
    </row>
    <row r="349" spans="2:7">
      <c r="B349" t="s">
        <v>87</v>
      </c>
      <c r="C349" t="s">
        <v>41</v>
      </c>
      <c r="D349">
        <v>120</v>
      </c>
      <c r="E349" t="str">
        <f t="shared" si="5"/>
        <v>영어 120</v>
      </c>
      <c r="F349">
        <v>82</v>
      </c>
      <c r="G349">
        <v>3</v>
      </c>
    </row>
    <row r="350" spans="2:7">
      <c r="B350" t="s">
        <v>87</v>
      </c>
      <c r="C350" t="s">
        <v>41</v>
      </c>
      <c r="D350">
        <v>119</v>
      </c>
      <c r="E350" t="str">
        <f t="shared" si="5"/>
        <v>영어 119</v>
      </c>
      <c r="F350">
        <v>81</v>
      </c>
      <c r="G350">
        <v>3</v>
      </c>
    </row>
    <row r="351" spans="2:7">
      <c r="B351" t="s">
        <v>87</v>
      </c>
      <c r="C351" t="s">
        <v>41</v>
      </c>
      <c r="D351">
        <v>118</v>
      </c>
      <c r="E351" t="str">
        <f t="shared" si="5"/>
        <v>영어 118</v>
      </c>
      <c r="F351">
        <v>79</v>
      </c>
      <c r="G351">
        <v>3</v>
      </c>
    </row>
    <row r="352" spans="2:7">
      <c r="B352" t="s">
        <v>87</v>
      </c>
      <c r="C352" t="s">
        <v>41</v>
      </c>
      <c r="D352">
        <v>117</v>
      </c>
      <c r="E352" t="str">
        <f t="shared" si="5"/>
        <v>영어 117</v>
      </c>
      <c r="F352">
        <v>78</v>
      </c>
      <c r="G352">
        <v>3</v>
      </c>
    </row>
    <row r="353" spans="2:7">
      <c r="B353" t="s">
        <v>87</v>
      </c>
      <c r="C353" t="s">
        <v>41</v>
      </c>
      <c r="D353">
        <v>116</v>
      </c>
      <c r="E353" t="str">
        <f t="shared" si="5"/>
        <v>영어 116</v>
      </c>
      <c r="F353">
        <v>77</v>
      </c>
      <c r="G353">
        <v>3</v>
      </c>
    </row>
    <row r="354" spans="2:7">
      <c r="B354" t="s">
        <v>87</v>
      </c>
      <c r="C354" t="s">
        <v>41</v>
      </c>
      <c r="D354">
        <v>115</v>
      </c>
      <c r="E354" t="str">
        <f t="shared" si="5"/>
        <v>영어 115</v>
      </c>
      <c r="F354">
        <v>75</v>
      </c>
      <c r="G354">
        <v>4</v>
      </c>
    </row>
    <row r="355" spans="2:7">
      <c r="B355" t="s">
        <v>87</v>
      </c>
      <c r="C355" t="s">
        <v>41</v>
      </c>
      <c r="D355">
        <v>114</v>
      </c>
      <c r="E355" t="str">
        <f t="shared" si="5"/>
        <v>영어 114</v>
      </c>
      <c r="F355">
        <v>74</v>
      </c>
      <c r="G355">
        <v>4</v>
      </c>
    </row>
    <row r="356" spans="2:7">
      <c r="B356" t="s">
        <v>87</v>
      </c>
      <c r="C356" t="s">
        <v>41</v>
      </c>
      <c r="D356">
        <v>113</v>
      </c>
      <c r="E356" t="str">
        <f t="shared" si="5"/>
        <v>영어 113</v>
      </c>
      <c r="F356">
        <v>72</v>
      </c>
      <c r="G356">
        <v>4</v>
      </c>
    </row>
    <row r="357" spans="2:7">
      <c r="B357" t="s">
        <v>87</v>
      </c>
      <c r="C357" t="s">
        <v>41</v>
      </c>
      <c r="D357">
        <v>112</v>
      </c>
      <c r="E357" t="str">
        <f t="shared" si="5"/>
        <v>영어 112</v>
      </c>
      <c r="F357">
        <v>70</v>
      </c>
      <c r="G357">
        <v>4</v>
      </c>
    </row>
    <row r="358" spans="2:7">
      <c r="B358" t="s">
        <v>87</v>
      </c>
      <c r="C358" t="s">
        <v>41</v>
      </c>
      <c r="D358">
        <v>111</v>
      </c>
      <c r="E358" t="str">
        <f t="shared" si="5"/>
        <v>영어 111</v>
      </c>
      <c r="F358">
        <v>67</v>
      </c>
      <c r="G358">
        <v>4</v>
      </c>
    </row>
    <row r="359" spans="2:7">
      <c r="B359" t="s">
        <v>87</v>
      </c>
      <c r="C359" t="s">
        <v>41</v>
      </c>
      <c r="D359">
        <v>110</v>
      </c>
      <c r="E359" t="str">
        <f t="shared" si="5"/>
        <v>영어 110</v>
      </c>
      <c r="F359">
        <v>65</v>
      </c>
      <c r="G359">
        <v>4</v>
      </c>
    </row>
    <row r="360" spans="2:7">
      <c r="B360" t="s">
        <v>87</v>
      </c>
      <c r="C360" t="s">
        <v>41</v>
      </c>
      <c r="D360">
        <v>109</v>
      </c>
      <c r="E360" t="str">
        <f t="shared" si="5"/>
        <v>영어 109</v>
      </c>
      <c r="F360">
        <v>63</v>
      </c>
      <c r="G360">
        <v>4</v>
      </c>
    </row>
    <row r="361" spans="2:7">
      <c r="B361" t="s">
        <v>87</v>
      </c>
      <c r="C361" t="s">
        <v>41</v>
      </c>
      <c r="D361">
        <v>108</v>
      </c>
      <c r="E361" t="str">
        <f t="shared" si="5"/>
        <v>영어 108</v>
      </c>
      <c r="F361">
        <v>61</v>
      </c>
      <c r="G361">
        <v>4</v>
      </c>
    </row>
    <row r="362" spans="2:7">
      <c r="B362" t="s">
        <v>87</v>
      </c>
      <c r="C362" t="s">
        <v>41</v>
      </c>
      <c r="D362">
        <v>107</v>
      </c>
      <c r="E362" t="str">
        <f t="shared" si="5"/>
        <v>영어 107</v>
      </c>
      <c r="F362">
        <v>59</v>
      </c>
      <c r="G362">
        <v>4</v>
      </c>
    </row>
    <row r="363" spans="2:7">
      <c r="B363" t="s">
        <v>87</v>
      </c>
      <c r="C363" t="s">
        <v>41</v>
      </c>
      <c r="D363">
        <v>106</v>
      </c>
      <c r="E363" t="str">
        <f t="shared" si="5"/>
        <v>영어 106</v>
      </c>
      <c r="F363">
        <v>57</v>
      </c>
      <c r="G363">
        <v>5</v>
      </c>
    </row>
    <row r="364" spans="2:7">
      <c r="B364" t="s">
        <v>87</v>
      </c>
      <c r="C364" t="s">
        <v>41</v>
      </c>
      <c r="D364">
        <v>105</v>
      </c>
      <c r="E364" t="str">
        <f t="shared" si="5"/>
        <v>영어 105</v>
      </c>
      <c r="F364">
        <v>55</v>
      </c>
      <c r="G364">
        <v>5</v>
      </c>
    </row>
    <row r="365" spans="2:7">
      <c r="B365" t="s">
        <v>87</v>
      </c>
      <c r="C365" t="s">
        <v>41</v>
      </c>
      <c r="D365">
        <v>104</v>
      </c>
      <c r="E365" t="str">
        <f t="shared" si="5"/>
        <v>영어 104</v>
      </c>
      <c r="F365">
        <v>53</v>
      </c>
      <c r="G365">
        <v>5</v>
      </c>
    </row>
    <row r="366" spans="2:7">
      <c r="B366" t="s">
        <v>87</v>
      </c>
      <c r="C366" t="s">
        <v>41</v>
      </c>
      <c r="D366">
        <v>103</v>
      </c>
      <c r="E366" t="str">
        <f t="shared" si="5"/>
        <v>영어 103</v>
      </c>
      <c r="F366">
        <v>51</v>
      </c>
      <c r="G366">
        <v>5</v>
      </c>
    </row>
    <row r="367" spans="2:7">
      <c r="B367" t="s">
        <v>87</v>
      </c>
      <c r="C367" t="s">
        <v>41</v>
      </c>
      <c r="D367">
        <v>102</v>
      </c>
      <c r="E367" t="str">
        <f t="shared" si="5"/>
        <v>영어 102</v>
      </c>
      <c r="F367">
        <v>49</v>
      </c>
      <c r="G367">
        <v>5</v>
      </c>
    </row>
    <row r="368" spans="2:7">
      <c r="B368" t="s">
        <v>87</v>
      </c>
      <c r="C368" t="s">
        <v>41</v>
      </c>
      <c r="D368">
        <v>101</v>
      </c>
      <c r="E368" t="str">
        <f t="shared" si="5"/>
        <v>영어 101</v>
      </c>
      <c r="F368">
        <v>47</v>
      </c>
      <c r="G368">
        <v>5</v>
      </c>
    </row>
    <row r="369" spans="2:7">
      <c r="B369" t="s">
        <v>87</v>
      </c>
      <c r="C369" t="s">
        <v>41</v>
      </c>
      <c r="D369">
        <v>100</v>
      </c>
      <c r="E369" t="str">
        <f t="shared" si="5"/>
        <v>영어 100</v>
      </c>
      <c r="F369">
        <v>45</v>
      </c>
      <c r="G369">
        <v>5</v>
      </c>
    </row>
    <row r="370" spans="2:7">
      <c r="B370" t="s">
        <v>87</v>
      </c>
      <c r="C370" t="s">
        <v>41</v>
      </c>
      <c r="D370">
        <v>99</v>
      </c>
      <c r="E370" t="str">
        <f t="shared" si="5"/>
        <v>영어 99</v>
      </c>
      <c r="F370">
        <v>44</v>
      </c>
      <c r="G370">
        <v>5</v>
      </c>
    </row>
    <row r="371" spans="2:7">
      <c r="B371" t="s">
        <v>87</v>
      </c>
      <c r="C371" t="s">
        <v>41</v>
      </c>
      <c r="D371">
        <v>98</v>
      </c>
      <c r="E371" t="str">
        <f t="shared" si="5"/>
        <v>영어 98</v>
      </c>
      <c r="F371">
        <v>42</v>
      </c>
      <c r="G371">
        <v>5</v>
      </c>
    </row>
    <row r="372" spans="2:7">
      <c r="B372" t="s">
        <v>87</v>
      </c>
      <c r="C372" t="s">
        <v>41</v>
      </c>
      <c r="D372">
        <v>97</v>
      </c>
      <c r="E372" t="str">
        <f t="shared" si="5"/>
        <v>영어 97</v>
      </c>
      <c r="F372">
        <v>40</v>
      </c>
      <c r="G372">
        <v>5</v>
      </c>
    </row>
    <row r="373" spans="2:7">
      <c r="B373" t="s">
        <v>87</v>
      </c>
      <c r="C373" t="s">
        <v>41</v>
      </c>
      <c r="D373">
        <v>96</v>
      </c>
      <c r="E373" t="str">
        <f t="shared" si="5"/>
        <v>영어 96</v>
      </c>
      <c r="F373">
        <v>38</v>
      </c>
      <c r="G373">
        <v>6</v>
      </c>
    </row>
    <row r="374" spans="2:7">
      <c r="B374" t="s">
        <v>87</v>
      </c>
      <c r="C374" t="s">
        <v>41</v>
      </c>
      <c r="D374">
        <v>95</v>
      </c>
      <c r="E374" t="str">
        <f t="shared" si="5"/>
        <v>영어 95</v>
      </c>
      <c r="F374">
        <v>37</v>
      </c>
      <c r="G374">
        <v>6</v>
      </c>
    </row>
    <row r="375" spans="2:7">
      <c r="B375" t="s">
        <v>87</v>
      </c>
      <c r="C375" t="s">
        <v>41</v>
      </c>
      <c r="D375">
        <v>94</v>
      </c>
      <c r="E375" t="str">
        <f t="shared" si="5"/>
        <v>영어 94</v>
      </c>
      <c r="F375">
        <v>35</v>
      </c>
      <c r="G375">
        <v>6</v>
      </c>
    </row>
    <row r="376" spans="2:7">
      <c r="B376" t="s">
        <v>87</v>
      </c>
      <c r="C376" t="s">
        <v>41</v>
      </c>
      <c r="D376">
        <v>93</v>
      </c>
      <c r="E376" t="str">
        <f t="shared" si="5"/>
        <v>영어 93</v>
      </c>
      <c r="F376">
        <v>34</v>
      </c>
      <c r="G376">
        <v>6</v>
      </c>
    </row>
    <row r="377" spans="2:7">
      <c r="B377" t="s">
        <v>87</v>
      </c>
      <c r="C377" t="s">
        <v>41</v>
      </c>
      <c r="D377">
        <v>92</v>
      </c>
      <c r="E377" t="str">
        <f t="shared" si="5"/>
        <v>영어 92</v>
      </c>
      <c r="F377">
        <v>32</v>
      </c>
      <c r="G377">
        <v>6</v>
      </c>
    </row>
    <row r="378" spans="2:7">
      <c r="B378" t="s">
        <v>87</v>
      </c>
      <c r="C378" t="s">
        <v>41</v>
      </c>
      <c r="D378">
        <v>91</v>
      </c>
      <c r="E378" t="str">
        <f t="shared" si="5"/>
        <v>영어 91</v>
      </c>
      <c r="F378">
        <v>31</v>
      </c>
      <c r="G378">
        <v>6</v>
      </c>
    </row>
    <row r="379" spans="2:7">
      <c r="B379" t="s">
        <v>87</v>
      </c>
      <c r="C379" t="s">
        <v>41</v>
      </c>
      <c r="D379">
        <v>90</v>
      </c>
      <c r="E379" t="str">
        <f t="shared" si="5"/>
        <v>영어 90</v>
      </c>
      <c r="F379">
        <v>29</v>
      </c>
      <c r="G379">
        <v>6</v>
      </c>
    </row>
    <row r="380" spans="2:7">
      <c r="B380" t="s">
        <v>87</v>
      </c>
      <c r="C380" t="s">
        <v>41</v>
      </c>
      <c r="D380">
        <v>89</v>
      </c>
      <c r="E380" t="str">
        <f t="shared" si="5"/>
        <v>영어 89</v>
      </c>
      <c r="F380">
        <v>28</v>
      </c>
      <c r="G380">
        <v>6</v>
      </c>
    </row>
    <row r="381" spans="2:7">
      <c r="B381" t="s">
        <v>87</v>
      </c>
      <c r="C381" t="s">
        <v>41</v>
      </c>
      <c r="D381">
        <v>88</v>
      </c>
      <c r="E381" t="str">
        <f t="shared" si="5"/>
        <v>영어 88</v>
      </c>
      <c r="F381">
        <v>26</v>
      </c>
      <c r="G381">
        <v>6</v>
      </c>
    </row>
    <row r="382" spans="2:7">
      <c r="B382" t="s">
        <v>87</v>
      </c>
      <c r="C382" t="s">
        <v>41</v>
      </c>
      <c r="D382">
        <v>87</v>
      </c>
      <c r="E382" t="str">
        <f t="shared" si="5"/>
        <v>영어 87</v>
      </c>
      <c r="F382">
        <v>25</v>
      </c>
      <c r="G382">
        <v>6</v>
      </c>
    </row>
    <row r="383" spans="2:7">
      <c r="B383" t="s">
        <v>87</v>
      </c>
      <c r="C383" t="s">
        <v>41</v>
      </c>
      <c r="D383">
        <v>86</v>
      </c>
      <c r="E383" t="str">
        <f t="shared" si="5"/>
        <v>영어 86</v>
      </c>
      <c r="F383">
        <v>24</v>
      </c>
      <c r="G383">
        <v>6</v>
      </c>
    </row>
    <row r="384" spans="2:7">
      <c r="B384" t="s">
        <v>87</v>
      </c>
      <c r="C384" t="s">
        <v>41</v>
      </c>
      <c r="D384">
        <v>85</v>
      </c>
      <c r="E384" t="str">
        <f t="shared" si="5"/>
        <v>영어 85</v>
      </c>
      <c r="F384">
        <v>23</v>
      </c>
      <c r="G384">
        <v>6</v>
      </c>
    </row>
    <row r="385" spans="2:7">
      <c r="B385" t="s">
        <v>87</v>
      </c>
      <c r="C385" t="s">
        <v>41</v>
      </c>
      <c r="D385">
        <v>84</v>
      </c>
      <c r="E385" t="str">
        <f t="shared" si="5"/>
        <v>영어 84</v>
      </c>
      <c r="F385">
        <v>22</v>
      </c>
      <c r="G385">
        <v>7</v>
      </c>
    </row>
    <row r="386" spans="2:7">
      <c r="B386" t="s">
        <v>87</v>
      </c>
      <c r="C386" t="s">
        <v>41</v>
      </c>
      <c r="D386">
        <v>83</v>
      </c>
      <c r="E386" t="str">
        <f t="shared" si="5"/>
        <v>영어 83</v>
      </c>
      <c r="F386">
        <v>21</v>
      </c>
      <c r="G386">
        <v>7</v>
      </c>
    </row>
    <row r="387" spans="2:7">
      <c r="B387" t="s">
        <v>87</v>
      </c>
      <c r="C387" t="s">
        <v>41</v>
      </c>
      <c r="D387">
        <v>82</v>
      </c>
      <c r="E387" t="str">
        <f t="shared" si="5"/>
        <v>영어 82</v>
      </c>
      <c r="F387">
        <v>20</v>
      </c>
      <c r="G387">
        <v>7</v>
      </c>
    </row>
    <row r="388" spans="2:7">
      <c r="B388" t="s">
        <v>87</v>
      </c>
      <c r="C388" t="s">
        <v>41</v>
      </c>
      <c r="D388">
        <v>81</v>
      </c>
      <c r="E388" t="str">
        <f t="shared" ref="E388:E451" si="6">CONCATENATE(C388," ",D388)</f>
        <v>영어 81</v>
      </c>
      <c r="F388">
        <v>19</v>
      </c>
      <c r="G388">
        <v>7</v>
      </c>
    </row>
    <row r="389" spans="2:7">
      <c r="B389" t="s">
        <v>87</v>
      </c>
      <c r="C389" t="s">
        <v>41</v>
      </c>
      <c r="D389">
        <v>80</v>
      </c>
      <c r="E389" t="str">
        <f t="shared" si="6"/>
        <v>영어 80</v>
      </c>
      <c r="F389">
        <v>18</v>
      </c>
      <c r="G389">
        <v>7</v>
      </c>
    </row>
    <row r="390" spans="2:7">
      <c r="B390" t="s">
        <v>87</v>
      </c>
      <c r="C390" t="s">
        <v>41</v>
      </c>
      <c r="D390">
        <v>79</v>
      </c>
      <c r="E390" t="str">
        <f t="shared" si="6"/>
        <v>영어 79</v>
      </c>
      <c r="F390">
        <v>17</v>
      </c>
      <c r="G390">
        <v>7</v>
      </c>
    </row>
    <row r="391" spans="2:7">
      <c r="B391" t="s">
        <v>87</v>
      </c>
      <c r="C391" t="s">
        <v>41</v>
      </c>
      <c r="D391">
        <v>78</v>
      </c>
      <c r="E391" t="str">
        <f t="shared" si="6"/>
        <v>영어 78</v>
      </c>
      <c r="F391">
        <v>16</v>
      </c>
      <c r="G391">
        <v>7</v>
      </c>
    </row>
    <row r="392" spans="2:7">
      <c r="B392" t="s">
        <v>87</v>
      </c>
      <c r="C392" t="s">
        <v>41</v>
      </c>
      <c r="D392">
        <v>77</v>
      </c>
      <c r="E392" t="str">
        <f t="shared" si="6"/>
        <v>영어 77</v>
      </c>
      <c r="F392">
        <v>15</v>
      </c>
      <c r="G392">
        <v>7</v>
      </c>
    </row>
    <row r="393" spans="2:7">
      <c r="B393" t="s">
        <v>87</v>
      </c>
      <c r="C393" t="s">
        <v>41</v>
      </c>
      <c r="D393">
        <v>76</v>
      </c>
      <c r="E393" t="str">
        <f t="shared" si="6"/>
        <v>영어 76</v>
      </c>
      <c r="F393">
        <v>14</v>
      </c>
      <c r="G393">
        <v>7</v>
      </c>
    </row>
    <row r="394" spans="2:7">
      <c r="B394" t="s">
        <v>87</v>
      </c>
      <c r="C394" t="s">
        <v>41</v>
      </c>
      <c r="D394">
        <v>75</v>
      </c>
      <c r="E394" t="str">
        <f t="shared" si="6"/>
        <v>영어 75</v>
      </c>
      <c r="F394">
        <v>14</v>
      </c>
      <c r="G394">
        <v>7</v>
      </c>
    </row>
    <row r="395" spans="2:7">
      <c r="B395" t="s">
        <v>87</v>
      </c>
      <c r="C395" t="s">
        <v>41</v>
      </c>
      <c r="D395">
        <v>74</v>
      </c>
      <c r="E395" t="str">
        <f t="shared" si="6"/>
        <v>영어 74</v>
      </c>
      <c r="F395">
        <v>13</v>
      </c>
      <c r="G395">
        <v>7</v>
      </c>
    </row>
    <row r="396" spans="2:7">
      <c r="B396" t="s">
        <v>87</v>
      </c>
      <c r="C396" t="s">
        <v>41</v>
      </c>
      <c r="D396">
        <v>73</v>
      </c>
      <c r="E396" t="str">
        <f t="shared" si="6"/>
        <v>영어 73</v>
      </c>
      <c r="F396">
        <v>12</v>
      </c>
      <c r="G396">
        <v>7</v>
      </c>
    </row>
    <row r="397" spans="2:7">
      <c r="B397" t="s">
        <v>87</v>
      </c>
      <c r="C397" t="s">
        <v>41</v>
      </c>
      <c r="D397">
        <v>72</v>
      </c>
      <c r="E397" t="str">
        <f t="shared" si="6"/>
        <v>영어 72</v>
      </c>
      <c r="F397">
        <v>11</v>
      </c>
      <c r="G397">
        <v>7</v>
      </c>
    </row>
    <row r="398" spans="2:7">
      <c r="B398" t="s">
        <v>87</v>
      </c>
      <c r="C398" t="s">
        <v>41</v>
      </c>
      <c r="D398">
        <v>71</v>
      </c>
      <c r="E398" t="str">
        <f t="shared" si="6"/>
        <v>영어 71</v>
      </c>
      <c r="F398">
        <v>11</v>
      </c>
      <c r="G398">
        <v>7</v>
      </c>
    </row>
    <row r="399" spans="2:7">
      <c r="B399" t="s">
        <v>87</v>
      </c>
      <c r="C399" t="s">
        <v>41</v>
      </c>
      <c r="D399">
        <v>70</v>
      </c>
      <c r="E399" t="str">
        <f t="shared" si="6"/>
        <v>영어 70</v>
      </c>
      <c r="F399">
        <v>10</v>
      </c>
      <c r="G399">
        <v>8</v>
      </c>
    </row>
    <row r="400" spans="2:7">
      <c r="B400" t="s">
        <v>87</v>
      </c>
      <c r="C400" t="s">
        <v>41</v>
      </c>
      <c r="D400">
        <v>69</v>
      </c>
      <c r="E400" t="str">
        <f t="shared" si="6"/>
        <v>영어 69</v>
      </c>
      <c r="F400">
        <v>9</v>
      </c>
      <c r="G400">
        <v>8</v>
      </c>
    </row>
    <row r="401" spans="2:7">
      <c r="B401" t="s">
        <v>87</v>
      </c>
      <c r="C401" t="s">
        <v>41</v>
      </c>
      <c r="D401">
        <v>68</v>
      </c>
      <c r="E401" t="str">
        <f t="shared" si="6"/>
        <v>영어 68</v>
      </c>
      <c r="F401">
        <v>9</v>
      </c>
      <c r="G401">
        <v>8</v>
      </c>
    </row>
    <row r="402" spans="2:7">
      <c r="B402" t="s">
        <v>87</v>
      </c>
      <c r="C402" t="s">
        <v>41</v>
      </c>
      <c r="D402">
        <v>67</v>
      </c>
      <c r="E402" t="str">
        <f t="shared" si="6"/>
        <v>영어 67</v>
      </c>
      <c r="F402">
        <v>8</v>
      </c>
      <c r="G402">
        <v>8</v>
      </c>
    </row>
    <row r="403" spans="2:7">
      <c r="B403" t="s">
        <v>87</v>
      </c>
      <c r="C403" t="s">
        <v>41</v>
      </c>
      <c r="D403">
        <v>66</v>
      </c>
      <c r="E403" t="str">
        <f t="shared" si="6"/>
        <v>영어 66</v>
      </c>
      <c r="F403">
        <v>7</v>
      </c>
      <c r="G403">
        <v>8</v>
      </c>
    </row>
    <row r="404" spans="2:7">
      <c r="B404" t="s">
        <v>87</v>
      </c>
      <c r="C404" t="s">
        <v>41</v>
      </c>
      <c r="D404">
        <v>65</v>
      </c>
      <c r="E404" t="str">
        <f t="shared" si="6"/>
        <v>영어 65</v>
      </c>
      <c r="F404">
        <v>6</v>
      </c>
      <c r="G404">
        <v>8</v>
      </c>
    </row>
    <row r="405" spans="2:7">
      <c r="B405" t="s">
        <v>87</v>
      </c>
      <c r="C405" t="s">
        <v>41</v>
      </c>
      <c r="D405">
        <v>64</v>
      </c>
      <c r="E405" t="str">
        <f t="shared" si="6"/>
        <v>영어 64</v>
      </c>
      <c r="F405">
        <v>6</v>
      </c>
      <c r="G405">
        <v>8</v>
      </c>
    </row>
    <row r="406" spans="2:7">
      <c r="B406" t="s">
        <v>87</v>
      </c>
      <c r="C406" t="s">
        <v>41</v>
      </c>
      <c r="D406">
        <v>63</v>
      </c>
      <c r="E406" t="str">
        <f t="shared" si="6"/>
        <v>영어 63</v>
      </c>
      <c r="F406">
        <v>5</v>
      </c>
      <c r="G406">
        <v>8</v>
      </c>
    </row>
    <row r="407" spans="2:7">
      <c r="B407" t="s">
        <v>87</v>
      </c>
      <c r="C407" t="s">
        <v>41</v>
      </c>
      <c r="D407">
        <v>62</v>
      </c>
      <c r="E407" t="str">
        <f t="shared" si="6"/>
        <v>영어 62</v>
      </c>
      <c r="F407">
        <v>5</v>
      </c>
      <c r="G407">
        <v>8</v>
      </c>
    </row>
    <row r="408" spans="2:7">
      <c r="B408" t="s">
        <v>87</v>
      </c>
      <c r="C408" t="s">
        <v>41</v>
      </c>
      <c r="D408">
        <v>61</v>
      </c>
      <c r="E408" t="str">
        <f t="shared" si="6"/>
        <v>영어 61</v>
      </c>
      <c r="F408">
        <v>4</v>
      </c>
      <c r="G408">
        <v>8</v>
      </c>
    </row>
    <row r="409" spans="2:7">
      <c r="B409" t="s">
        <v>87</v>
      </c>
      <c r="C409" t="s">
        <v>41</v>
      </c>
      <c r="D409">
        <v>60</v>
      </c>
      <c r="E409" t="str">
        <f t="shared" si="6"/>
        <v>영어 60</v>
      </c>
      <c r="F409">
        <v>3</v>
      </c>
      <c r="G409">
        <v>9</v>
      </c>
    </row>
    <row r="410" spans="2:7">
      <c r="B410" t="s">
        <v>87</v>
      </c>
      <c r="C410" t="s">
        <v>41</v>
      </c>
      <c r="D410">
        <v>59</v>
      </c>
      <c r="E410" t="str">
        <f t="shared" si="6"/>
        <v>영어 59</v>
      </c>
      <c r="F410">
        <v>3</v>
      </c>
      <c r="G410">
        <v>9</v>
      </c>
    </row>
    <row r="411" spans="2:7">
      <c r="B411" t="s">
        <v>87</v>
      </c>
      <c r="C411" t="s">
        <v>41</v>
      </c>
      <c r="D411">
        <v>58</v>
      </c>
      <c r="E411" t="str">
        <f t="shared" si="6"/>
        <v>영어 58</v>
      </c>
      <c r="F411">
        <v>3</v>
      </c>
      <c r="G411">
        <v>9</v>
      </c>
    </row>
    <row r="412" spans="2:7">
      <c r="B412" t="s">
        <v>87</v>
      </c>
      <c r="C412" t="s">
        <v>41</v>
      </c>
      <c r="D412">
        <v>57</v>
      </c>
      <c r="E412" t="str">
        <f t="shared" si="6"/>
        <v>영어 57</v>
      </c>
      <c r="F412">
        <v>2</v>
      </c>
      <c r="G412">
        <v>9</v>
      </c>
    </row>
    <row r="413" spans="2:7">
      <c r="B413" t="s">
        <v>87</v>
      </c>
      <c r="C413" t="s">
        <v>41</v>
      </c>
      <c r="D413">
        <v>56</v>
      </c>
      <c r="E413" t="str">
        <f t="shared" si="6"/>
        <v>영어 56</v>
      </c>
      <c r="F413">
        <v>2</v>
      </c>
      <c r="G413">
        <v>9</v>
      </c>
    </row>
    <row r="414" spans="2:7">
      <c r="B414" t="s">
        <v>87</v>
      </c>
      <c r="C414" t="s">
        <v>41</v>
      </c>
      <c r="D414">
        <v>55</v>
      </c>
      <c r="E414" t="str">
        <f t="shared" si="6"/>
        <v>영어 55</v>
      </c>
      <c r="F414">
        <v>1</v>
      </c>
      <c r="G414">
        <v>9</v>
      </c>
    </row>
    <row r="415" spans="2:7">
      <c r="B415" t="s">
        <v>87</v>
      </c>
      <c r="C415" t="s">
        <v>41</v>
      </c>
      <c r="D415">
        <v>54</v>
      </c>
      <c r="E415" t="str">
        <f t="shared" si="6"/>
        <v>영어 54</v>
      </c>
      <c r="F415">
        <v>1</v>
      </c>
      <c r="G415">
        <v>9</v>
      </c>
    </row>
    <row r="416" spans="2:7">
      <c r="B416" t="s">
        <v>87</v>
      </c>
      <c r="C416" t="s">
        <v>41</v>
      </c>
      <c r="D416">
        <v>53</v>
      </c>
      <c r="E416" t="str">
        <f t="shared" si="6"/>
        <v>영어 53</v>
      </c>
      <c r="F416">
        <v>1</v>
      </c>
      <c r="G416">
        <v>9</v>
      </c>
    </row>
    <row r="417" spans="2:7">
      <c r="B417" t="s">
        <v>87</v>
      </c>
      <c r="C417" t="s">
        <v>41</v>
      </c>
      <c r="D417">
        <v>52</v>
      </c>
      <c r="E417" t="str">
        <f t="shared" si="6"/>
        <v>영어 52</v>
      </c>
      <c r="F417">
        <v>1</v>
      </c>
      <c r="G417">
        <v>9</v>
      </c>
    </row>
    <row r="418" spans="2:7">
      <c r="B418" t="s">
        <v>87</v>
      </c>
      <c r="C418" t="s">
        <v>41</v>
      </c>
      <c r="D418">
        <v>51</v>
      </c>
      <c r="E418" t="str">
        <f t="shared" si="6"/>
        <v>영어 51</v>
      </c>
      <c r="F418">
        <v>1</v>
      </c>
      <c r="G418">
        <v>9</v>
      </c>
    </row>
    <row r="419" spans="2:7">
      <c r="B419" t="s">
        <v>87</v>
      </c>
      <c r="C419" t="s">
        <v>41</v>
      </c>
      <c r="D419">
        <v>50</v>
      </c>
      <c r="E419" t="str">
        <f t="shared" si="6"/>
        <v>영어 50</v>
      </c>
      <c r="F419">
        <v>0</v>
      </c>
      <c r="G419">
        <v>9</v>
      </c>
    </row>
    <row r="420" spans="2:7">
      <c r="B420" t="s">
        <v>87</v>
      </c>
      <c r="C420" t="s">
        <v>41</v>
      </c>
      <c r="D420">
        <v>49</v>
      </c>
      <c r="E420" t="str">
        <f t="shared" si="6"/>
        <v>영어 49</v>
      </c>
      <c r="F420">
        <v>0</v>
      </c>
      <c r="G420">
        <v>9</v>
      </c>
    </row>
    <row r="421" spans="2:7">
      <c r="B421" t="s">
        <v>87</v>
      </c>
      <c r="C421" t="s">
        <v>41</v>
      </c>
      <c r="D421">
        <v>48</v>
      </c>
      <c r="E421" t="str">
        <f t="shared" si="6"/>
        <v>영어 48</v>
      </c>
      <c r="F421">
        <v>0</v>
      </c>
      <c r="G421">
        <v>9</v>
      </c>
    </row>
    <row r="422" spans="2:7">
      <c r="B422" t="s">
        <v>87</v>
      </c>
      <c r="C422" t="s">
        <v>41</v>
      </c>
      <c r="D422">
        <v>47</v>
      </c>
      <c r="E422" t="str">
        <f t="shared" si="6"/>
        <v>영어 47</v>
      </c>
      <c r="F422">
        <v>0</v>
      </c>
      <c r="G422">
        <v>9</v>
      </c>
    </row>
    <row r="423" spans="2:7">
      <c r="B423" t="s">
        <v>87</v>
      </c>
      <c r="C423" t="s">
        <v>41</v>
      </c>
      <c r="D423">
        <v>46</v>
      </c>
      <c r="E423" t="str">
        <f t="shared" si="6"/>
        <v>영어 46</v>
      </c>
      <c r="F423">
        <v>0</v>
      </c>
      <c r="G423">
        <v>9</v>
      </c>
    </row>
    <row r="424" spans="2:7">
      <c r="B424" t="s">
        <v>87</v>
      </c>
      <c r="C424" t="s">
        <v>41</v>
      </c>
      <c r="D424">
        <v>45</v>
      </c>
      <c r="E424" t="str">
        <f t="shared" si="6"/>
        <v>영어 45</v>
      </c>
      <c r="F424">
        <v>0</v>
      </c>
      <c r="G424">
        <v>9</v>
      </c>
    </row>
    <row r="425" spans="2:7">
      <c r="B425" t="s">
        <v>87</v>
      </c>
      <c r="C425" t="s">
        <v>41</v>
      </c>
      <c r="D425">
        <v>44</v>
      </c>
      <c r="E425" t="str">
        <f t="shared" si="6"/>
        <v>영어 44</v>
      </c>
      <c r="F425">
        <v>0</v>
      </c>
      <c r="G425">
        <v>9</v>
      </c>
    </row>
    <row r="426" spans="2:7">
      <c r="B426" t="s">
        <v>87</v>
      </c>
      <c r="C426" t="s">
        <v>41</v>
      </c>
      <c r="D426">
        <v>43</v>
      </c>
      <c r="E426" t="str">
        <f t="shared" si="6"/>
        <v>영어 43</v>
      </c>
      <c r="F426">
        <v>0</v>
      </c>
      <c r="G426">
        <v>9</v>
      </c>
    </row>
    <row r="427" spans="2:7">
      <c r="B427" t="s">
        <v>87</v>
      </c>
      <c r="C427" t="s">
        <v>41</v>
      </c>
      <c r="D427">
        <v>42</v>
      </c>
      <c r="E427" t="str">
        <f t="shared" si="6"/>
        <v>영어 42</v>
      </c>
      <c r="F427">
        <v>0</v>
      </c>
      <c r="G427">
        <v>9</v>
      </c>
    </row>
    <row r="428" spans="2:7">
      <c r="B428" t="s">
        <v>87</v>
      </c>
      <c r="C428" t="s">
        <v>41</v>
      </c>
      <c r="D428">
        <v>41</v>
      </c>
      <c r="E428" t="str">
        <f t="shared" si="6"/>
        <v>영어 41</v>
      </c>
      <c r="F428">
        <v>0</v>
      </c>
      <c r="G428">
        <v>9</v>
      </c>
    </row>
    <row r="429" spans="2:7">
      <c r="B429" t="s">
        <v>87</v>
      </c>
      <c r="C429" t="s">
        <v>41</v>
      </c>
      <c r="D429">
        <v>40</v>
      </c>
      <c r="E429" t="str">
        <f t="shared" si="6"/>
        <v>영어 40</v>
      </c>
      <c r="F429">
        <v>0</v>
      </c>
      <c r="G429">
        <v>9</v>
      </c>
    </row>
    <row r="430" spans="2:7">
      <c r="B430" t="s">
        <v>87</v>
      </c>
      <c r="C430" t="s">
        <v>41</v>
      </c>
      <c r="D430">
        <v>39</v>
      </c>
      <c r="E430" t="str">
        <f t="shared" si="6"/>
        <v>영어 39</v>
      </c>
      <c r="F430">
        <v>0</v>
      </c>
      <c r="G430">
        <v>9</v>
      </c>
    </row>
    <row r="431" spans="2:7">
      <c r="B431" t="s">
        <v>87</v>
      </c>
      <c r="C431" t="s">
        <v>41</v>
      </c>
      <c r="D431">
        <v>38</v>
      </c>
      <c r="E431" t="str">
        <f t="shared" si="6"/>
        <v>영어 38</v>
      </c>
      <c r="F431">
        <v>0</v>
      </c>
      <c r="G431">
        <v>9</v>
      </c>
    </row>
    <row r="432" spans="2:7">
      <c r="B432" t="s">
        <v>87</v>
      </c>
      <c r="C432" t="s">
        <v>41</v>
      </c>
      <c r="D432">
        <v>36</v>
      </c>
      <c r="E432" t="str">
        <f t="shared" si="6"/>
        <v>영어 36</v>
      </c>
      <c r="F432">
        <v>0</v>
      </c>
      <c r="G432">
        <v>9</v>
      </c>
    </row>
    <row r="433" spans="2:7">
      <c r="B433" t="s">
        <v>88</v>
      </c>
      <c r="C433" t="s">
        <v>94</v>
      </c>
      <c r="D433">
        <v>72</v>
      </c>
      <c r="E433" t="str">
        <f t="shared" si="6"/>
        <v>물리 72</v>
      </c>
      <c r="F433">
        <v>100</v>
      </c>
      <c r="G433">
        <v>1</v>
      </c>
    </row>
    <row r="434" spans="2:7">
      <c r="B434" t="s">
        <v>88</v>
      </c>
      <c r="C434" t="s">
        <v>94</v>
      </c>
      <c r="D434">
        <v>71</v>
      </c>
      <c r="E434" t="str">
        <f t="shared" si="6"/>
        <v>물리 71</v>
      </c>
      <c r="F434">
        <v>99</v>
      </c>
      <c r="G434">
        <v>1</v>
      </c>
    </row>
    <row r="435" spans="2:7">
      <c r="B435" t="s">
        <v>88</v>
      </c>
      <c r="C435" t="s">
        <v>94</v>
      </c>
      <c r="D435">
        <v>70</v>
      </c>
      <c r="E435" t="str">
        <f t="shared" si="6"/>
        <v>물리 70</v>
      </c>
      <c r="F435">
        <v>98</v>
      </c>
      <c r="G435">
        <v>1</v>
      </c>
    </row>
    <row r="436" spans="2:7">
      <c r="B436" t="s">
        <v>88</v>
      </c>
      <c r="C436" t="s">
        <v>94</v>
      </c>
      <c r="D436">
        <v>69</v>
      </c>
      <c r="E436" t="str">
        <f t="shared" si="6"/>
        <v>물리 69</v>
      </c>
      <c r="F436">
        <v>97</v>
      </c>
      <c r="G436">
        <v>1</v>
      </c>
    </row>
    <row r="437" spans="2:7">
      <c r="B437" t="s">
        <v>88</v>
      </c>
      <c r="C437" t="s">
        <v>94</v>
      </c>
      <c r="D437">
        <v>68</v>
      </c>
      <c r="E437" t="str">
        <f t="shared" si="6"/>
        <v>물리 68</v>
      </c>
      <c r="F437">
        <v>96</v>
      </c>
      <c r="G437">
        <v>1</v>
      </c>
    </row>
    <row r="438" spans="2:7">
      <c r="B438" t="s">
        <v>88</v>
      </c>
      <c r="C438" t="s">
        <v>94</v>
      </c>
      <c r="D438">
        <v>67</v>
      </c>
      <c r="E438" t="str">
        <f t="shared" si="6"/>
        <v>물리 67</v>
      </c>
      <c r="F438">
        <v>95</v>
      </c>
      <c r="G438">
        <v>2</v>
      </c>
    </row>
    <row r="439" spans="2:7">
      <c r="B439" t="s">
        <v>88</v>
      </c>
      <c r="C439" t="s">
        <v>94</v>
      </c>
      <c r="D439">
        <v>66</v>
      </c>
      <c r="E439" t="str">
        <f t="shared" si="6"/>
        <v>물리 66</v>
      </c>
      <c r="F439">
        <v>94</v>
      </c>
      <c r="G439">
        <v>2</v>
      </c>
    </row>
    <row r="440" spans="2:7">
      <c r="B440" t="s">
        <v>88</v>
      </c>
      <c r="C440" t="s">
        <v>94</v>
      </c>
      <c r="D440">
        <v>65</v>
      </c>
      <c r="E440" t="str">
        <f t="shared" si="6"/>
        <v>물리 65</v>
      </c>
      <c r="F440">
        <v>92</v>
      </c>
      <c r="G440">
        <v>2</v>
      </c>
    </row>
    <row r="441" spans="2:7">
      <c r="B441" t="s">
        <v>88</v>
      </c>
      <c r="C441" t="s">
        <v>94</v>
      </c>
      <c r="D441">
        <v>64</v>
      </c>
      <c r="E441" t="str">
        <f t="shared" si="6"/>
        <v>물리 64</v>
      </c>
      <c r="F441">
        <v>89</v>
      </c>
      <c r="G441">
        <v>2</v>
      </c>
    </row>
    <row r="442" spans="2:7">
      <c r="B442" t="s">
        <v>88</v>
      </c>
      <c r="C442" t="s">
        <v>94</v>
      </c>
      <c r="D442">
        <v>63</v>
      </c>
      <c r="E442" t="str">
        <f t="shared" si="6"/>
        <v>물리 63</v>
      </c>
      <c r="F442">
        <v>86</v>
      </c>
      <c r="G442">
        <v>3</v>
      </c>
    </row>
    <row r="443" spans="2:7">
      <c r="B443" t="s">
        <v>88</v>
      </c>
      <c r="C443" t="s">
        <v>94</v>
      </c>
      <c r="D443">
        <v>62</v>
      </c>
      <c r="E443" t="str">
        <f t="shared" si="6"/>
        <v>물리 62</v>
      </c>
      <c r="F443">
        <v>84</v>
      </c>
      <c r="G443">
        <v>3</v>
      </c>
    </row>
    <row r="444" spans="2:7">
      <c r="B444" t="s">
        <v>88</v>
      </c>
      <c r="C444" t="s">
        <v>94</v>
      </c>
      <c r="D444">
        <v>61</v>
      </c>
      <c r="E444" t="str">
        <f t="shared" si="6"/>
        <v>물리 61</v>
      </c>
      <c r="F444">
        <v>82</v>
      </c>
      <c r="G444">
        <v>3</v>
      </c>
    </row>
    <row r="445" spans="2:7">
      <c r="B445" t="s">
        <v>88</v>
      </c>
      <c r="C445" t="s">
        <v>94</v>
      </c>
      <c r="D445">
        <v>60</v>
      </c>
      <c r="E445" t="str">
        <f t="shared" si="6"/>
        <v>물리 60</v>
      </c>
      <c r="F445">
        <v>80</v>
      </c>
      <c r="G445">
        <v>3</v>
      </c>
    </row>
    <row r="446" spans="2:7">
      <c r="B446" t="s">
        <v>88</v>
      </c>
      <c r="C446" t="s">
        <v>94</v>
      </c>
      <c r="D446">
        <v>59</v>
      </c>
      <c r="E446" t="str">
        <f t="shared" si="6"/>
        <v>물리 59</v>
      </c>
      <c r="F446">
        <v>78</v>
      </c>
      <c r="G446">
        <v>3</v>
      </c>
    </row>
    <row r="447" spans="2:7">
      <c r="B447" t="s">
        <v>88</v>
      </c>
      <c r="C447" t="s">
        <v>94</v>
      </c>
      <c r="D447">
        <v>58</v>
      </c>
      <c r="E447" t="str">
        <f t="shared" si="6"/>
        <v>물리 58</v>
      </c>
      <c r="F447">
        <v>75</v>
      </c>
      <c r="G447">
        <v>4</v>
      </c>
    </row>
    <row r="448" spans="2:7">
      <c r="B448" t="s">
        <v>88</v>
      </c>
      <c r="C448" t="s">
        <v>94</v>
      </c>
      <c r="D448">
        <v>57</v>
      </c>
      <c r="E448" t="str">
        <f t="shared" si="6"/>
        <v>물리 57</v>
      </c>
      <c r="F448">
        <v>73</v>
      </c>
      <c r="G448">
        <v>4</v>
      </c>
    </row>
    <row r="449" spans="2:7">
      <c r="B449" t="s">
        <v>88</v>
      </c>
      <c r="C449" t="s">
        <v>94</v>
      </c>
      <c r="D449">
        <v>56</v>
      </c>
      <c r="E449" t="str">
        <f t="shared" si="6"/>
        <v>물리 56</v>
      </c>
      <c r="F449">
        <v>70</v>
      </c>
      <c r="G449">
        <v>4</v>
      </c>
    </row>
    <row r="450" spans="2:7">
      <c r="B450" t="s">
        <v>88</v>
      </c>
      <c r="C450" t="s">
        <v>94</v>
      </c>
      <c r="D450">
        <v>55</v>
      </c>
      <c r="E450" t="str">
        <f t="shared" si="6"/>
        <v>물리 55</v>
      </c>
      <c r="F450">
        <v>66</v>
      </c>
      <c r="G450">
        <v>4</v>
      </c>
    </row>
    <row r="451" spans="2:7">
      <c r="B451" t="s">
        <v>88</v>
      </c>
      <c r="C451" t="s">
        <v>94</v>
      </c>
      <c r="D451">
        <v>54</v>
      </c>
      <c r="E451" t="str">
        <f t="shared" si="6"/>
        <v>물리 54</v>
      </c>
      <c r="F451">
        <v>64</v>
      </c>
      <c r="G451">
        <v>4</v>
      </c>
    </row>
    <row r="452" spans="2:7">
      <c r="B452" t="s">
        <v>88</v>
      </c>
      <c r="C452" t="s">
        <v>94</v>
      </c>
      <c r="D452">
        <v>53</v>
      </c>
      <c r="E452" t="str">
        <f t="shared" ref="E452:E515" si="7">CONCATENATE(C452," ",D452)</f>
        <v>물리 53</v>
      </c>
      <c r="F452">
        <v>61</v>
      </c>
      <c r="G452">
        <v>4</v>
      </c>
    </row>
    <row r="453" spans="2:7">
      <c r="B453" t="s">
        <v>88</v>
      </c>
      <c r="C453" t="s">
        <v>94</v>
      </c>
      <c r="D453">
        <v>52</v>
      </c>
      <c r="E453" t="str">
        <f t="shared" si="7"/>
        <v>물리 52</v>
      </c>
      <c r="F453">
        <v>59</v>
      </c>
      <c r="G453">
        <v>4</v>
      </c>
    </row>
    <row r="454" spans="2:7">
      <c r="B454" t="s">
        <v>88</v>
      </c>
      <c r="C454" t="s">
        <v>94</v>
      </c>
      <c r="D454">
        <v>51</v>
      </c>
      <c r="E454" t="str">
        <f t="shared" si="7"/>
        <v>물리 51</v>
      </c>
      <c r="F454">
        <v>56</v>
      </c>
      <c r="G454">
        <v>5</v>
      </c>
    </row>
    <row r="455" spans="2:7">
      <c r="B455" t="s">
        <v>88</v>
      </c>
      <c r="C455" t="s">
        <v>94</v>
      </c>
      <c r="D455">
        <v>50</v>
      </c>
      <c r="E455" t="str">
        <f t="shared" si="7"/>
        <v>물리 50</v>
      </c>
      <c r="F455">
        <v>54</v>
      </c>
      <c r="G455">
        <v>5</v>
      </c>
    </row>
    <row r="456" spans="2:7">
      <c r="B456" t="s">
        <v>88</v>
      </c>
      <c r="C456" t="s">
        <v>94</v>
      </c>
      <c r="D456">
        <v>49</v>
      </c>
      <c r="E456" t="str">
        <f t="shared" si="7"/>
        <v>물리 49</v>
      </c>
      <c r="F456">
        <v>50</v>
      </c>
      <c r="G456">
        <v>5</v>
      </c>
    </row>
    <row r="457" spans="2:7">
      <c r="B457" t="s">
        <v>88</v>
      </c>
      <c r="C457" t="s">
        <v>94</v>
      </c>
      <c r="D457">
        <v>48</v>
      </c>
      <c r="E457" t="str">
        <f t="shared" si="7"/>
        <v>물리 48</v>
      </c>
      <c r="F457">
        <v>46</v>
      </c>
      <c r="G457">
        <v>5</v>
      </c>
    </row>
    <row r="458" spans="2:7">
      <c r="B458" t="s">
        <v>88</v>
      </c>
      <c r="C458" t="s">
        <v>94</v>
      </c>
      <c r="D458">
        <v>47</v>
      </c>
      <c r="E458" t="str">
        <f t="shared" si="7"/>
        <v>물리 47</v>
      </c>
      <c r="F458">
        <v>43</v>
      </c>
      <c r="G458">
        <v>5</v>
      </c>
    </row>
    <row r="459" spans="2:7">
      <c r="B459" t="s">
        <v>88</v>
      </c>
      <c r="C459" t="s">
        <v>94</v>
      </c>
      <c r="D459">
        <v>46</v>
      </c>
      <c r="E459" t="str">
        <f t="shared" si="7"/>
        <v>물리 46</v>
      </c>
      <c r="F459">
        <v>40</v>
      </c>
      <c r="G459">
        <v>5</v>
      </c>
    </row>
    <row r="460" spans="2:7">
      <c r="B460" t="s">
        <v>88</v>
      </c>
      <c r="C460" t="s">
        <v>94</v>
      </c>
      <c r="D460">
        <v>45</v>
      </c>
      <c r="E460" t="str">
        <f t="shared" si="7"/>
        <v>물리 45</v>
      </c>
      <c r="F460">
        <v>37</v>
      </c>
      <c r="G460">
        <v>6</v>
      </c>
    </row>
    <row r="461" spans="2:7">
      <c r="B461" t="s">
        <v>88</v>
      </c>
      <c r="C461" t="s">
        <v>94</v>
      </c>
      <c r="D461">
        <v>44</v>
      </c>
      <c r="E461" t="str">
        <f t="shared" si="7"/>
        <v>물리 44</v>
      </c>
      <c r="F461">
        <v>34</v>
      </c>
      <c r="G461">
        <v>6</v>
      </c>
    </row>
    <row r="462" spans="2:7">
      <c r="B462" t="s">
        <v>88</v>
      </c>
      <c r="C462" t="s">
        <v>94</v>
      </c>
      <c r="D462">
        <v>43</v>
      </c>
      <c r="E462" t="str">
        <f t="shared" si="7"/>
        <v>물리 43</v>
      </c>
      <c r="F462">
        <v>31</v>
      </c>
      <c r="G462">
        <v>6</v>
      </c>
    </row>
    <row r="463" spans="2:7">
      <c r="B463" t="s">
        <v>88</v>
      </c>
      <c r="C463" t="s">
        <v>94</v>
      </c>
      <c r="D463">
        <v>42</v>
      </c>
      <c r="E463" t="str">
        <f t="shared" si="7"/>
        <v>물리 42</v>
      </c>
      <c r="F463">
        <v>26</v>
      </c>
      <c r="G463">
        <v>6</v>
      </c>
    </row>
    <row r="464" spans="2:7">
      <c r="B464" t="s">
        <v>88</v>
      </c>
      <c r="C464" t="s">
        <v>94</v>
      </c>
      <c r="D464">
        <v>41</v>
      </c>
      <c r="E464" t="str">
        <f t="shared" si="7"/>
        <v>물리 41</v>
      </c>
      <c r="F464">
        <v>21</v>
      </c>
      <c r="G464">
        <v>7</v>
      </c>
    </row>
    <row r="465" spans="2:7">
      <c r="B465" t="s">
        <v>88</v>
      </c>
      <c r="C465" t="s">
        <v>94</v>
      </c>
      <c r="D465">
        <v>40</v>
      </c>
      <c r="E465" t="str">
        <f t="shared" si="7"/>
        <v>물리 40</v>
      </c>
      <c r="F465">
        <v>18</v>
      </c>
      <c r="G465">
        <v>7</v>
      </c>
    </row>
    <row r="466" spans="2:7">
      <c r="B466" t="s">
        <v>88</v>
      </c>
      <c r="C466" t="s">
        <v>94</v>
      </c>
      <c r="D466">
        <v>39</v>
      </c>
      <c r="E466" t="str">
        <f t="shared" si="7"/>
        <v>물리 39</v>
      </c>
      <c r="F466">
        <v>15</v>
      </c>
      <c r="G466">
        <v>7</v>
      </c>
    </row>
    <row r="467" spans="2:7">
      <c r="B467" t="s">
        <v>88</v>
      </c>
      <c r="C467" t="s">
        <v>94</v>
      </c>
      <c r="D467">
        <v>38</v>
      </c>
      <c r="E467" t="str">
        <f t="shared" si="7"/>
        <v>물리 38</v>
      </c>
      <c r="F467">
        <v>12</v>
      </c>
      <c r="G467">
        <v>7</v>
      </c>
    </row>
    <row r="468" spans="2:7">
      <c r="B468" t="s">
        <v>88</v>
      </c>
      <c r="C468" t="s">
        <v>94</v>
      </c>
      <c r="D468">
        <v>37</v>
      </c>
      <c r="E468" t="str">
        <f t="shared" si="7"/>
        <v>물리 37</v>
      </c>
      <c r="F468">
        <v>9</v>
      </c>
      <c r="G468">
        <v>8</v>
      </c>
    </row>
    <row r="469" spans="2:7">
      <c r="B469" t="s">
        <v>88</v>
      </c>
      <c r="C469" t="s">
        <v>94</v>
      </c>
      <c r="D469">
        <v>36</v>
      </c>
      <c r="E469" t="str">
        <f t="shared" si="7"/>
        <v>물리 36</v>
      </c>
      <c r="F469">
        <v>7</v>
      </c>
      <c r="G469">
        <v>8</v>
      </c>
    </row>
    <row r="470" spans="2:7">
      <c r="B470" t="s">
        <v>88</v>
      </c>
      <c r="C470" t="s">
        <v>94</v>
      </c>
      <c r="D470">
        <v>35</v>
      </c>
      <c r="E470" t="str">
        <f t="shared" si="7"/>
        <v>물리 35</v>
      </c>
      <c r="F470">
        <v>4</v>
      </c>
      <c r="G470">
        <v>8</v>
      </c>
    </row>
    <row r="471" spans="2:7">
      <c r="B471" t="s">
        <v>88</v>
      </c>
      <c r="C471" t="s">
        <v>94</v>
      </c>
      <c r="D471">
        <v>34</v>
      </c>
      <c r="E471" t="str">
        <f t="shared" si="7"/>
        <v>물리 34</v>
      </c>
      <c r="F471">
        <v>2</v>
      </c>
      <c r="G471">
        <v>9</v>
      </c>
    </row>
    <row r="472" spans="2:7">
      <c r="B472" t="s">
        <v>88</v>
      </c>
      <c r="C472" t="s">
        <v>94</v>
      </c>
      <c r="D472">
        <v>33</v>
      </c>
      <c r="E472" t="str">
        <f t="shared" si="7"/>
        <v>물리 33</v>
      </c>
      <c r="F472">
        <v>1</v>
      </c>
      <c r="G472">
        <v>9</v>
      </c>
    </row>
    <row r="473" spans="2:7">
      <c r="B473" t="s">
        <v>88</v>
      </c>
      <c r="C473" t="s">
        <v>94</v>
      </c>
      <c r="D473">
        <v>32</v>
      </c>
      <c r="E473" t="str">
        <f t="shared" si="7"/>
        <v>물리 32</v>
      </c>
      <c r="F473">
        <v>1</v>
      </c>
      <c r="G473">
        <v>9</v>
      </c>
    </row>
    <row r="474" spans="2:7">
      <c r="B474" t="s">
        <v>88</v>
      </c>
      <c r="C474" t="s">
        <v>94</v>
      </c>
      <c r="D474">
        <v>31</v>
      </c>
      <c r="E474" t="str">
        <f t="shared" si="7"/>
        <v>물리 31</v>
      </c>
      <c r="F474">
        <v>0</v>
      </c>
      <c r="G474">
        <v>9</v>
      </c>
    </row>
    <row r="475" spans="2:7">
      <c r="B475" t="s">
        <v>88</v>
      </c>
      <c r="C475" t="s">
        <v>94</v>
      </c>
      <c r="D475">
        <v>30</v>
      </c>
      <c r="E475" t="str">
        <f t="shared" si="7"/>
        <v>물리 30</v>
      </c>
      <c r="F475">
        <v>0</v>
      </c>
      <c r="G475">
        <v>9</v>
      </c>
    </row>
    <row r="476" spans="2:7">
      <c r="B476" t="s">
        <v>88</v>
      </c>
      <c r="C476" t="s">
        <v>94</v>
      </c>
      <c r="D476">
        <v>28</v>
      </c>
      <c r="E476" t="str">
        <f t="shared" si="7"/>
        <v>물리 28</v>
      </c>
      <c r="F476">
        <v>0</v>
      </c>
      <c r="G476">
        <v>9</v>
      </c>
    </row>
    <row r="477" spans="2:7">
      <c r="B477" t="s">
        <v>88</v>
      </c>
      <c r="C477" t="s">
        <v>95</v>
      </c>
      <c r="D477">
        <v>67</v>
      </c>
      <c r="E477" t="str">
        <f t="shared" si="7"/>
        <v>물리I 67</v>
      </c>
      <c r="F477">
        <v>99</v>
      </c>
      <c r="G477">
        <v>1</v>
      </c>
    </row>
    <row r="478" spans="2:7">
      <c r="B478" t="s">
        <v>88</v>
      </c>
      <c r="C478" t="s">
        <v>95</v>
      </c>
      <c r="D478">
        <v>65</v>
      </c>
      <c r="E478" t="str">
        <f t="shared" si="7"/>
        <v>물리I 65</v>
      </c>
      <c r="F478">
        <v>97</v>
      </c>
      <c r="G478">
        <v>1</v>
      </c>
    </row>
    <row r="479" spans="2:7">
      <c r="B479" t="s">
        <v>88</v>
      </c>
      <c r="C479" t="s">
        <v>95</v>
      </c>
      <c r="D479">
        <v>64</v>
      </c>
      <c r="E479" t="str">
        <f t="shared" si="7"/>
        <v>물리I 64</v>
      </c>
      <c r="F479">
        <v>94</v>
      </c>
      <c r="G479">
        <v>2</v>
      </c>
    </row>
    <row r="480" spans="2:7">
      <c r="B480" t="s">
        <v>88</v>
      </c>
      <c r="C480" t="s">
        <v>95</v>
      </c>
      <c r="D480">
        <v>63</v>
      </c>
      <c r="E480" t="str">
        <f t="shared" si="7"/>
        <v>물리I 63</v>
      </c>
      <c r="F480">
        <v>90</v>
      </c>
      <c r="G480">
        <v>2</v>
      </c>
    </row>
    <row r="481" spans="2:7">
      <c r="B481" t="s">
        <v>88</v>
      </c>
      <c r="C481" t="s">
        <v>95</v>
      </c>
      <c r="D481">
        <v>62</v>
      </c>
      <c r="E481" t="str">
        <f t="shared" si="7"/>
        <v>물리I 62</v>
      </c>
      <c r="F481">
        <v>87</v>
      </c>
      <c r="G481">
        <v>3</v>
      </c>
    </row>
    <row r="482" spans="2:7">
      <c r="B482" t="s">
        <v>88</v>
      </c>
      <c r="C482" t="s">
        <v>95</v>
      </c>
      <c r="D482">
        <v>61</v>
      </c>
      <c r="E482" t="str">
        <f t="shared" si="7"/>
        <v>물리I 61</v>
      </c>
      <c r="F482">
        <v>82</v>
      </c>
      <c r="G482">
        <v>3</v>
      </c>
    </row>
    <row r="483" spans="2:7">
      <c r="B483" t="s">
        <v>88</v>
      </c>
      <c r="C483" t="s">
        <v>95</v>
      </c>
      <c r="D483">
        <v>60</v>
      </c>
      <c r="E483" t="str">
        <f t="shared" si="7"/>
        <v>물리I 60</v>
      </c>
      <c r="F483">
        <v>78</v>
      </c>
      <c r="G483">
        <v>3</v>
      </c>
    </row>
    <row r="484" spans="2:7">
      <c r="B484" t="s">
        <v>88</v>
      </c>
      <c r="C484" t="s">
        <v>95</v>
      </c>
      <c r="D484">
        <v>59</v>
      </c>
      <c r="E484" t="str">
        <f t="shared" si="7"/>
        <v>물리I 59</v>
      </c>
      <c r="F484">
        <v>75</v>
      </c>
      <c r="G484">
        <v>4</v>
      </c>
    </row>
    <row r="485" spans="2:7">
      <c r="B485" t="s">
        <v>88</v>
      </c>
      <c r="C485" t="s">
        <v>95</v>
      </c>
      <c r="D485">
        <v>58</v>
      </c>
      <c r="E485" t="str">
        <f t="shared" si="7"/>
        <v>물리I 58</v>
      </c>
      <c r="F485">
        <v>71</v>
      </c>
      <c r="G485">
        <v>4</v>
      </c>
    </row>
    <row r="486" spans="2:7">
      <c r="B486" t="s">
        <v>88</v>
      </c>
      <c r="C486" t="s">
        <v>95</v>
      </c>
      <c r="D486">
        <v>57</v>
      </c>
      <c r="E486" t="str">
        <f t="shared" si="7"/>
        <v>물리I 57</v>
      </c>
      <c r="F486">
        <v>67</v>
      </c>
      <c r="G486">
        <v>4</v>
      </c>
    </row>
    <row r="487" spans="2:7">
      <c r="B487" t="s">
        <v>88</v>
      </c>
      <c r="C487" t="s">
        <v>95</v>
      </c>
      <c r="D487">
        <v>56</v>
      </c>
      <c r="E487" t="str">
        <f t="shared" si="7"/>
        <v>물리I 56</v>
      </c>
      <c r="F487">
        <v>64</v>
      </c>
      <c r="G487">
        <v>4</v>
      </c>
    </row>
    <row r="488" spans="2:7">
      <c r="B488" t="s">
        <v>88</v>
      </c>
      <c r="C488" t="s">
        <v>95</v>
      </c>
      <c r="D488">
        <v>55</v>
      </c>
      <c r="E488" t="str">
        <f t="shared" si="7"/>
        <v>물리I 55</v>
      </c>
      <c r="F488">
        <v>62</v>
      </c>
      <c r="G488">
        <v>4</v>
      </c>
    </row>
    <row r="489" spans="2:7">
      <c r="B489" t="s">
        <v>88</v>
      </c>
      <c r="C489" t="s">
        <v>95</v>
      </c>
      <c r="D489">
        <v>54</v>
      </c>
      <c r="E489" t="str">
        <f t="shared" si="7"/>
        <v>물리I 54</v>
      </c>
      <c r="F489">
        <v>59</v>
      </c>
      <c r="G489">
        <v>4</v>
      </c>
    </row>
    <row r="490" spans="2:7">
      <c r="B490" t="s">
        <v>88</v>
      </c>
      <c r="C490" t="s">
        <v>95</v>
      </c>
      <c r="D490">
        <v>53</v>
      </c>
      <c r="E490" t="str">
        <f t="shared" si="7"/>
        <v>물리I 53</v>
      </c>
      <c r="F490">
        <v>56</v>
      </c>
      <c r="G490">
        <v>5</v>
      </c>
    </row>
    <row r="491" spans="2:7">
      <c r="B491" t="s">
        <v>88</v>
      </c>
      <c r="C491" t="s">
        <v>95</v>
      </c>
      <c r="D491">
        <v>52</v>
      </c>
      <c r="E491" t="str">
        <f t="shared" si="7"/>
        <v>물리I 52</v>
      </c>
      <c r="F491">
        <v>54</v>
      </c>
      <c r="G491">
        <v>5</v>
      </c>
    </row>
    <row r="492" spans="2:7">
      <c r="B492" t="s">
        <v>88</v>
      </c>
      <c r="C492" t="s">
        <v>95</v>
      </c>
      <c r="D492">
        <v>51</v>
      </c>
      <c r="E492" t="str">
        <f t="shared" si="7"/>
        <v>물리I 51</v>
      </c>
      <c r="F492">
        <v>51</v>
      </c>
      <c r="G492">
        <v>5</v>
      </c>
    </row>
    <row r="493" spans="2:7">
      <c r="B493" t="s">
        <v>88</v>
      </c>
      <c r="C493" t="s">
        <v>95</v>
      </c>
      <c r="D493">
        <v>50</v>
      </c>
      <c r="E493" t="str">
        <f t="shared" si="7"/>
        <v>물리I 50</v>
      </c>
      <c r="F493">
        <v>48</v>
      </c>
      <c r="G493">
        <v>5</v>
      </c>
    </row>
    <row r="494" spans="2:7">
      <c r="B494" t="s">
        <v>88</v>
      </c>
      <c r="C494" t="s">
        <v>95</v>
      </c>
      <c r="D494">
        <v>49</v>
      </c>
      <c r="E494" t="str">
        <f t="shared" si="7"/>
        <v>물리I 49</v>
      </c>
      <c r="F494">
        <v>46</v>
      </c>
      <c r="G494">
        <v>5</v>
      </c>
    </row>
    <row r="495" spans="2:7">
      <c r="B495" t="s">
        <v>88</v>
      </c>
      <c r="C495" t="s">
        <v>95</v>
      </c>
      <c r="D495">
        <v>48</v>
      </c>
      <c r="E495" t="str">
        <f t="shared" si="7"/>
        <v>물리I 48</v>
      </c>
      <c r="F495">
        <v>43</v>
      </c>
      <c r="G495">
        <v>5</v>
      </c>
    </row>
    <row r="496" spans="2:7">
      <c r="B496" t="s">
        <v>88</v>
      </c>
      <c r="C496" t="s">
        <v>95</v>
      </c>
      <c r="D496">
        <v>47</v>
      </c>
      <c r="E496" t="str">
        <f t="shared" si="7"/>
        <v>물리I 47</v>
      </c>
      <c r="F496">
        <v>41</v>
      </c>
      <c r="G496">
        <v>5</v>
      </c>
    </row>
    <row r="497" spans="2:7">
      <c r="B497" t="s">
        <v>88</v>
      </c>
      <c r="C497" t="s">
        <v>95</v>
      </c>
      <c r="D497">
        <v>46</v>
      </c>
      <c r="E497" t="str">
        <f t="shared" si="7"/>
        <v>물리I 46</v>
      </c>
      <c r="F497">
        <v>39</v>
      </c>
      <c r="G497">
        <v>5</v>
      </c>
    </row>
    <row r="498" spans="2:7">
      <c r="B498" t="s">
        <v>88</v>
      </c>
      <c r="C498" t="s">
        <v>95</v>
      </c>
      <c r="D498">
        <v>45</v>
      </c>
      <c r="E498" t="str">
        <f t="shared" si="7"/>
        <v>물리I 45</v>
      </c>
      <c r="F498">
        <v>36</v>
      </c>
      <c r="G498">
        <v>6</v>
      </c>
    </row>
    <row r="499" spans="2:7">
      <c r="B499" t="s">
        <v>88</v>
      </c>
      <c r="C499" t="s">
        <v>95</v>
      </c>
      <c r="D499">
        <v>44</v>
      </c>
      <c r="E499" t="str">
        <f t="shared" si="7"/>
        <v>물리I 44</v>
      </c>
      <c r="F499">
        <v>34</v>
      </c>
      <c r="G499">
        <v>6</v>
      </c>
    </row>
    <row r="500" spans="2:7">
      <c r="B500" t="s">
        <v>88</v>
      </c>
      <c r="C500" t="s">
        <v>95</v>
      </c>
      <c r="D500">
        <v>43</v>
      </c>
      <c r="E500" t="str">
        <f t="shared" si="7"/>
        <v>물리I 43</v>
      </c>
      <c r="F500">
        <v>32</v>
      </c>
      <c r="G500">
        <v>6</v>
      </c>
    </row>
    <row r="501" spans="2:7">
      <c r="B501" t="s">
        <v>88</v>
      </c>
      <c r="C501" t="s">
        <v>95</v>
      </c>
      <c r="D501">
        <v>42</v>
      </c>
      <c r="E501" t="str">
        <f t="shared" si="7"/>
        <v>물리I 42</v>
      </c>
      <c r="F501">
        <v>30</v>
      </c>
      <c r="G501">
        <v>6</v>
      </c>
    </row>
    <row r="502" spans="2:7">
      <c r="B502" t="s">
        <v>88</v>
      </c>
      <c r="C502" t="s">
        <v>95</v>
      </c>
      <c r="D502">
        <v>41</v>
      </c>
      <c r="E502" t="str">
        <f t="shared" si="7"/>
        <v>물리I 41</v>
      </c>
      <c r="F502">
        <v>26</v>
      </c>
      <c r="G502">
        <v>6</v>
      </c>
    </row>
    <row r="503" spans="2:7">
      <c r="B503" t="s">
        <v>88</v>
      </c>
      <c r="C503" t="s">
        <v>95</v>
      </c>
      <c r="D503">
        <v>40</v>
      </c>
      <c r="E503" t="str">
        <f t="shared" si="7"/>
        <v>물리I 40</v>
      </c>
      <c r="F503">
        <v>22</v>
      </c>
      <c r="G503">
        <v>6</v>
      </c>
    </row>
    <row r="504" spans="2:7">
      <c r="B504" t="s">
        <v>88</v>
      </c>
      <c r="C504" t="s">
        <v>95</v>
      </c>
      <c r="D504">
        <v>39</v>
      </c>
      <c r="E504" t="str">
        <f t="shared" si="7"/>
        <v>물리I 39</v>
      </c>
      <c r="F504">
        <v>19</v>
      </c>
      <c r="G504">
        <v>7</v>
      </c>
    </row>
    <row r="505" spans="2:7">
      <c r="B505" t="s">
        <v>88</v>
      </c>
      <c r="C505" t="s">
        <v>95</v>
      </c>
      <c r="D505">
        <v>38</v>
      </c>
      <c r="E505" t="str">
        <f t="shared" si="7"/>
        <v>물리I 38</v>
      </c>
      <c r="F505">
        <v>15</v>
      </c>
      <c r="G505">
        <v>7</v>
      </c>
    </row>
    <row r="506" spans="2:7">
      <c r="B506" t="s">
        <v>88</v>
      </c>
      <c r="C506" t="s">
        <v>95</v>
      </c>
      <c r="D506">
        <v>37</v>
      </c>
      <c r="E506" t="str">
        <f t="shared" si="7"/>
        <v>물리I 37</v>
      </c>
      <c r="F506">
        <v>11</v>
      </c>
      <c r="G506">
        <v>7</v>
      </c>
    </row>
    <row r="507" spans="2:7">
      <c r="B507" t="s">
        <v>88</v>
      </c>
      <c r="C507" t="s">
        <v>95</v>
      </c>
      <c r="D507">
        <v>36</v>
      </c>
      <c r="E507" t="str">
        <f t="shared" si="7"/>
        <v>물리I 36</v>
      </c>
      <c r="F507">
        <v>9</v>
      </c>
      <c r="G507">
        <v>8</v>
      </c>
    </row>
    <row r="508" spans="2:7">
      <c r="B508" t="s">
        <v>88</v>
      </c>
      <c r="C508" t="s">
        <v>95</v>
      </c>
      <c r="D508">
        <v>35</v>
      </c>
      <c r="E508" t="str">
        <f t="shared" si="7"/>
        <v>물리I 35</v>
      </c>
      <c r="F508">
        <v>6</v>
      </c>
      <c r="G508">
        <v>8</v>
      </c>
    </row>
    <row r="509" spans="2:7">
      <c r="B509" t="s">
        <v>88</v>
      </c>
      <c r="C509" t="s">
        <v>95</v>
      </c>
      <c r="D509">
        <v>34</v>
      </c>
      <c r="E509" t="str">
        <f t="shared" si="7"/>
        <v>물리I 34</v>
      </c>
      <c r="F509">
        <v>3</v>
      </c>
      <c r="G509">
        <v>9</v>
      </c>
    </row>
    <row r="510" spans="2:7">
      <c r="B510" t="s">
        <v>88</v>
      </c>
      <c r="C510" t="s">
        <v>95</v>
      </c>
      <c r="D510">
        <v>33</v>
      </c>
      <c r="E510" t="str">
        <f t="shared" si="7"/>
        <v>물리I 33</v>
      </c>
      <c r="F510">
        <v>2</v>
      </c>
      <c r="G510">
        <v>9</v>
      </c>
    </row>
    <row r="511" spans="2:7">
      <c r="B511" t="s">
        <v>88</v>
      </c>
      <c r="C511" t="s">
        <v>95</v>
      </c>
      <c r="D511">
        <v>32</v>
      </c>
      <c r="E511" t="str">
        <f t="shared" si="7"/>
        <v>물리I 32</v>
      </c>
      <c r="F511">
        <v>2</v>
      </c>
      <c r="G511">
        <v>9</v>
      </c>
    </row>
    <row r="512" spans="2:7">
      <c r="B512" t="s">
        <v>88</v>
      </c>
      <c r="C512" t="s">
        <v>95</v>
      </c>
      <c r="D512">
        <v>31</v>
      </c>
      <c r="E512" t="str">
        <f t="shared" si="7"/>
        <v>물리I 31</v>
      </c>
      <c r="F512">
        <v>1</v>
      </c>
      <c r="G512">
        <v>9</v>
      </c>
    </row>
    <row r="513" spans="2:7">
      <c r="B513" t="s">
        <v>88</v>
      </c>
      <c r="C513" t="s">
        <v>95</v>
      </c>
      <c r="D513">
        <v>30</v>
      </c>
      <c r="E513" t="str">
        <f t="shared" si="7"/>
        <v>물리I 30</v>
      </c>
      <c r="F513">
        <v>0</v>
      </c>
      <c r="G513">
        <v>9</v>
      </c>
    </row>
    <row r="514" spans="2:7">
      <c r="B514" t="s">
        <v>88</v>
      </c>
      <c r="C514" t="s">
        <v>95</v>
      </c>
      <c r="D514">
        <v>28</v>
      </c>
      <c r="E514" t="str">
        <f t="shared" si="7"/>
        <v>물리I 28</v>
      </c>
      <c r="F514">
        <v>0</v>
      </c>
      <c r="G514">
        <v>9</v>
      </c>
    </row>
    <row r="515" spans="2:7">
      <c r="B515" t="s">
        <v>88</v>
      </c>
      <c r="C515" t="s">
        <v>96</v>
      </c>
      <c r="D515">
        <v>71</v>
      </c>
      <c r="E515" t="str">
        <f t="shared" si="7"/>
        <v>생명 과학 71</v>
      </c>
      <c r="F515">
        <v>100</v>
      </c>
      <c r="G515">
        <v>1</v>
      </c>
    </row>
    <row r="516" spans="2:7">
      <c r="B516" t="s">
        <v>88</v>
      </c>
      <c r="C516" t="s">
        <v>96</v>
      </c>
      <c r="D516">
        <v>70</v>
      </c>
      <c r="E516" t="str">
        <f t="shared" ref="E516:E579" si="8">CONCATENATE(C516," ",D516)</f>
        <v>생명 과학 70</v>
      </c>
      <c r="F516">
        <v>99</v>
      </c>
      <c r="G516">
        <v>1</v>
      </c>
    </row>
    <row r="517" spans="2:7">
      <c r="B517" t="s">
        <v>88</v>
      </c>
      <c r="C517" t="s">
        <v>96</v>
      </c>
      <c r="D517">
        <v>69</v>
      </c>
      <c r="E517" t="str">
        <f t="shared" si="8"/>
        <v>생명 과학 69</v>
      </c>
      <c r="F517">
        <v>98</v>
      </c>
      <c r="G517">
        <v>1</v>
      </c>
    </row>
    <row r="518" spans="2:7">
      <c r="B518" t="s">
        <v>88</v>
      </c>
      <c r="C518" t="s">
        <v>96</v>
      </c>
      <c r="D518">
        <v>68</v>
      </c>
      <c r="E518" t="str">
        <f t="shared" si="8"/>
        <v>생명 과학 68</v>
      </c>
      <c r="F518">
        <v>98</v>
      </c>
      <c r="G518">
        <v>1</v>
      </c>
    </row>
    <row r="519" spans="2:7">
      <c r="B519" t="s">
        <v>88</v>
      </c>
      <c r="C519" t="s">
        <v>96</v>
      </c>
      <c r="D519">
        <v>67</v>
      </c>
      <c r="E519" t="str">
        <f t="shared" si="8"/>
        <v>생명 과학 67</v>
      </c>
      <c r="F519">
        <v>96</v>
      </c>
      <c r="G519">
        <v>1</v>
      </c>
    </row>
    <row r="520" spans="2:7">
      <c r="B520" t="s">
        <v>88</v>
      </c>
      <c r="C520" t="s">
        <v>96</v>
      </c>
      <c r="D520">
        <v>66</v>
      </c>
      <c r="E520" t="str">
        <f t="shared" si="8"/>
        <v>생명 과학 66</v>
      </c>
      <c r="F520">
        <v>94</v>
      </c>
      <c r="G520">
        <v>2</v>
      </c>
    </row>
    <row r="521" spans="2:7">
      <c r="B521" t="s">
        <v>88</v>
      </c>
      <c r="C521" t="s">
        <v>96</v>
      </c>
      <c r="D521">
        <v>65</v>
      </c>
      <c r="E521" t="str">
        <f t="shared" si="8"/>
        <v>생명 과학 65</v>
      </c>
      <c r="F521">
        <v>93</v>
      </c>
      <c r="G521">
        <v>2</v>
      </c>
    </row>
    <row r="522" spans="2:7">
      <c r="B522" t="s">
        <v>88</v>
      </c>
      <c r="C522" t="s">
        <v>96</v>
      </c>
      <c r="D522">
        <v>64</v>
      </c>
      <c r="E522" t="str">
        <f t="shared" si="8"/>
        <v>생명 과학 64</v>
      </c>
      <c r="F522">
        <v>91</v>
      </c>
      <c r="G522">
        <v>2</v>
      </c>
    </row>
    <row r="523" spans="2:7">
      <c r="B523" t="s">
        <v>88</v>
      </c>
      <c r="C523" t="s">
        <v>96</v>
      </c>
      <c r="D523">
        <v>63</v>
      </c>
      <c r="E523" t="str">
        <f t="shared" si="8"/>
        <v>생명 과학 63</v>
      </c>
      <c r="F523">
        <v>88</v>
      </c>
      <c r="G523">
        <v>2</v>
      </c>
    </row>
    <row r="524" spans="2:7">
      <c r="B524" t="s">
        <v>88</v>
      </c>
      <c r="C524" t="s">
        <v>96</v>
      </c>
      <c r="D524">
        <v>62</v>
      </c>
      <c r="E524" t="str">
        <f t="shared" si="8"/>
        <v>생명 과학 62</v>
      </c>
      <c r="F524">
        <v>84</v>
      </c>
      <c r="G524">
        <v>3</v>
      </c>
    </row>
    <row r="525" spans="2:7">
      <c r="B525" t="s">
        <v>88</v>
      </c>
      <c r="C525" t="s">
        <v>96</v>
      </c>
      <c r="D525">
        <v>61</v>
      </c>
      <c r="E525" t="str">
        <f t="shared" si="8"/>
        <v>생명 과학 61</v>
      </c>
      <c r="F525">
        <v>82</v>
      </c>
      <c r="G525">
        <v>3</v>
      </c>
    </row>
    <row r="526" spans="2:7">
      <c r="B526" t="s">
        <v>88</v>
      </c>
      <c r="C526" t="s">
        <v>96</v>
      </c>
      <c r="D526">
        <v>60</v>
      </c>
      <c r="E526" t="str">
        <f t="shared" si="8"/>
        <v>생명 과학 60</v>
      </c>
      <c r="F526">
        <v>80</v>
      </c>
      <c r="G526">
        <v>3</v>
      </c>
    </row>
    <row r="527" spans="2:7">
      <c r="B527" t="s">
        <v>88</v>
      </c>
      <c r="C527" t="s">
        <v>96</v>
      </c>
      <c r="D527">
        <v>59</v>
      </c>
      <c r="E527" t="str">
        <f t="shared" si="8"/>
        <v>생명 과학 59</v>
      </c>
      <c r="F527">
        <v>77</v>
      </c>
      <c r="G527">
        <v>3</v>
      </c>
    </row>
    <row r="528" spans="2:7">
      <c r="B528" t="s">
        <v>88</v>
      </c>
      <c r="C528" t="s">
        <v>96</v>
      </c>
      <c r="D528">
        <v>58</v>
      </c>
      <c r="E528" t="str">
        <f t="shared" si="8"/>
        <v>생명 과학 58</v>
      </c>
      <c r="F528">
        <v>75</v>
      </c>
      <c r="G528">
        <v>4</v>
      </c>
    </row>
    <row r="529" spans="2:7">
      <c r="B529" t="s">
        <v>88</v>
      </c>
      <c r="C529" t="s">
        <v>96</v>
      </c>
      <c r="D529">
        <v>57</v>
      </c>
      <c r="E529" t="str">
        <f t="shared" si="8"/>
        <v>생명 과학 57</v>
      </c>
      <c r="F529">
        <v>72</v>
      </c>
      <c r="G529">
        <v>4</v>
      </c>
    </row>
    <row r="530" spans="2:7">
      <c r="B530" t="s">
        <v>88</v>
      </c>
      <c r="C530" t="s">
        <v>96</v>
      </c>
      <c r="D530">
        <v>56</v>
      </c>
      <c r="E530" t="str">
        <f t="shared" si="8"/>
        <v>생명 과학 56</v>
      </c>
      <c r="F530">
        <v>68</v>
      </c>
      <c r="G530">
        <v>4</v>
      </c>
    </row>
    <row r="531" spans="2:7">
      <c r="B531" t="s">
        <v>88</v>
      </c>
      <c r="C531" t="s">
        <v>96</v>
      </c>
      <c r="D531">
        <v>55</v>
      </c>
      <c r="E531" t="str">
        <f t="shared" si="8"/>
        <v>생명 과학 55</v>
      </c>
      <c r="F531">
        <v>65</v>
      </c>
      <c r="G531">
        <v>4</v>
      </c>
    </row>
    <row r="532" spans="2:7">
      <c r="B532" t="s">
        <v>88</v>
      </c>
      <c r="C532" t="s">
        <v>96</v>
      </c>
      <c r="D532">
        <v>54</v>
      </c>
      <c r="E532" t="str">
        <f t="shared" si="8"/>
        <v>생명 과학 54</v>
      </c>
      <c r="F532">
        <v>62</v>
      </c>
      <c r="G532">
        <v>4</v>
      </c>
    </row>
    <row r="533" spans="2:7">
      <c r="B533" t="s">
        <v>88</v>
      </c>
      <c r="C533" t="s">
        <v>96</v>
      </c>
      <c r="D533">
        <v>53</v>
      </c>
      <c r="E533" t="str">
        <f t="shared" si="8"/>
        <v>생명 과학 53</v>
      </c>
      <c r="F533">
        <v>60</v>
      </c>
      <c r="G533">
        <v>4</v>
      </c>
    </row>
    <row r="534" spans="2:7">
      <c r="B534" t="s">
        <v>88</v>
      </c>
      <c r="C534" t="s">
        <v>96</v>
      </c>
      <c r="D534">
        <v>52</v>
      </c>
      <c r="E534" t="str">
        <f t="shared" si="8"/>
        <v>생명 과학 52</v>
      </c>
      <c r="F534">
        <v>57</v>
      </c>
      <c r="G534">
        <v>5</v>
      </c>
    </row>
    <row r="535" spans="2:7">
      <c r="B535" t="s">
        <v>88</v>
      </c>
      <c r="C535" t="s">
        <v>96</v>
      </c>
      <c r="D535">
        <v>51</v>
      </c>
      <c r="E535" t="str">
        <f t="shared" si="8"/>
        <v>생명 과학 51</v>
      </c>
      <c r="F535">
        <v>55</v>
      </c>
      <c r="G535">
        <v>5</v>
      </c>
    </row>
    <row r="536" spans="2:7">
      <c r="B536" t="s">
        <v>88</v>
      </c>
      <c r="C536" t="s">
        <v>96</v>
      </c>
      <c r="D536">
        <v>50</v>
      </c>
      <c r="E536" t="str">
        <f t="shared" si="8"/>
        <v>생명 과학 50</v>
      </c>
      <c r="F536">
        <v>52</v>
      </c>
      <c r="G536">
        <v>5</v>
      </c>
    </row>
    <row r="537" spans="2:7">
      <c r="B537" t="s">
        <v>88</v>
      </c>
      <c r="C537" t="s">
        <v>96</v>
      </c>
      <c r="D537">
        <v>49</v>
      </c>
      <c r="E537" t="str">
        <f t="shared" si="8"/>
        <v>생명 과학 49</v>
      </c>
      <c r="F537">
        <v>49</v>
      </c>
      <c r="G537">
        <v>5</v>
      </c>
    </row>
    <row r="538" spans="2:7">
      <c r="B538" t="s">
        <v>88</v>
      </c>
      <c r="C538" t="s">
        <v>96</v>
      </c>
      <c r="D538">
        <v>48</v>
      </c>
      <c r="E538" t="str">
        <f t="shared" si="8"/>
        <v>생명 과학 48</v>
      </c>
      <c r="F538">
        <v>45</v>
      </c>
      <c r="G538">
        <v>5</v>
      </c>
    </row>
    <row r="539" spans="2:7">
      <c r="B539" t="s">
        <v>88</v>
      </c>
      <c r="C539" t="s">
        <v>96</v>
      </c>
      <c r="D539">
        <v>47</v>
      </c>
      <c r="E539" t="str">
        <f t="shared" si="8"/>
        <v>생명 과학 47</v>
      </c>
      <c r="F539">
        <v>43</v>
      </c>
      <c r="G539">
        <v>5</v>
      </c>
    </row>
    <row r="540" spans="2:7">
      <c r="B540" t="s">
        <v>88</v>
      </c>
      <c r="C540" t="s">
        <v>96</v>
      </c>
      <c r="D540">
        <v>46</v>
      </c>
      <c r="E540" t="str">
        <f t="shared" si="8"/>
        <v>생명 과학 46</v>
      </c>
      <c r="F540">
        <v>40</v>
      </c>
      <c r="G540">
        <v>5</v>
      </c>
    </row>
    <row r="541" spans="2:7">
      <c r="B541" t="s">
        <v>88</v>
      </c>
      <c r="C541" t="s">
        <v>96</v>
      </c>
      <c r="D541">
        <v>45</v>
      </c>
      <c r="E541" t="str">
        <f t="shared" si="8"/>
        <v>생명 과학 45</v>
      </c>
      <c r="F541">
        <v>37</v>
      </c>
      <c r="G541">
        <v>6</v>
      </c>
    </row>
    <row r="542" spans="2:7">
      <c r="B542" t="s">
        <v>88</v>
      </c>
      <c r="C542" t="s">
        <v>96</v>
      </c>
      <c r="D542">
        <v>44</v>
      </c>
      <c r="E542" t="str">
        <f t="shared" si="8"/>
        <v>생명 과학 44</v>
      </c>
      <c r="F542">
        <v>35</v>
      </c>
      <c r="G542">
        <v>6</v>
      </c>
    </row>
    <row r="543" spans="2:7">
      <c r="B543" t="s">
        <v>88</v>
      </c>
      <c r="C543" t="s">
        <v>96</v>
      </c>
      <c r="D543">
        <v>43</v>
      </c>
      <c r="E543" t="str">
        <f t="shared" si="8"/>
        <v>생명 과학 43</v>
      </c>
      <c r="F543">
        <v>32</v>
      </c>
      <c r="G543">
        <v>6</v>
      </c>
    </row>
    <row r="544" spans="2:7">
      <c r="B544" t="s">
        <v>88</v>
      </c>
      <c r="C544" t="s">
        <v>96</v>
      </c>
      <c r="D544">
        <v>42</v>
      </c>
      <c r="E544" t="str">
        <f t="shared" si="8"/>
        <v>생명 과학 42</v>
      </c>
      <c r="F544">
        <v>27</v>
      </c>
      <c r="G544">
        <v>6</v>
      </c>
    </row>
    <row r="545" spans="2:7">
      <c r="B545" t="s">
        <v>88</v>
      </c>
      <c r="C545" t="s">
        <v>96</v>
      </c>
      <c r="D545">
        <v>41</v>
      </c>
      <c r="E545" t="str">
        <f t="shared" si="8"/>
        <v>생명 과학 41</v>
      </c>
      <c r="F545">
        <v>22</v>
      </c>
      <c r="G545">
        <v>6</v>
      </c>
    </row>
    <row r="546" spans="2:7">
      <c r="B546" t="s">
        <v>88</v>
      </c>
      <c r="C546" t="s">
        <v>96</v>
      </c>
      <c r="D546">
        <v>40</v>
      </c>
      <c r="E546" t="str">
        <f t="shared" si="8"/>
        <v>생명 과학 40</v>
      </c>
      <c r="F546">
        <v>19</v>
      </c>
      <c r="G546">
        <v>7</v>
      </c>
    </row>
    <row r="547" spans="2:7">
      <c r="B547" t="s">
        <v>88</v>
      </c>
      <c r="C547" t="s">
        <v>96</v>
      </c>
      <c r="D547">
        <v>39</v>
      </c>
      <c r="E547" t="str">
        <f t="shared" si="8"/>
        <v>생명 과학 39</v>
      </c>
      <c r="F547">
        <v>16</v>
      </c>
      <c r="G547">
        <v>7</v>
      </c>
    </row>
    <row r="548" spans="2:7">
      <c r="B548" t="s">
        <v>88</v>
      </c>
      <c r="C548" t="s">
        <v>96</v>
      </c>
      <c r="D548">
        <v>38</v>
      </c>
      <c r="E548" t="str">
        <f t="shared" si="8"/>
        <v>생명 과학 38</v>
      </c>
      <c r="F548">
        <v>13</v>
      </c>
      <c r="G548">
        <v>7</v>
      </c>
    </row>
    <row r="549" spans="2:7">
      <c r="B549" t="s">
        <v>88</v>
      </c>
      <c r="C549" t="s">
        <v>96</v>
      </c>
      <c r="D549">
        <v>37</v>
      </c>
      <c r="E549" t="str">
        <f t="shared" si="8"/>
        <v>생명 과학 37</v>
      </c>
      <c r="F549">
        <v>10</v>
      </c>
      <c r="G549">
        <v>7</v>
      </c>
    </row>
    <row r="550" spans="2:7">
      <c r="B550" t="s">
        <v>88</v>
      </c>
      <c r="C550" t="s">
        <v>96</v>
      </c>
      <c r="D550">
        <v>36</v>
      </c>
      <c r="E550" t="str">
        <f t="shared" si="8"/>
        <v>생명 과학 36</v>
      </c>
      <c r="F550">
        <v>7</v>
      </c>
      <c r="G550">
        <v>8</v>
      </c>
    </row>
    <row r="551" spans="2:7">
      <c r="B551" t="s">
        <v>88</v>
      </c>
      <c r="C551" t="s">
        <v>96</v>
      </c>
      <c r="D551">
        <v>35</v>
      </c>
      <c r="E551" t="str">
        <f t="shared" si="8"/>
        <v>생명 과학 35</v>
      </c>
      <c r="F551">
        <v>4</v>
      </c>
      <c r="G551">
        <v>8</v>
      </c>
    </row>
    <row r="552" spans="2:7">
      <c r="B552" t="s">
        <v>88</v>
      </c>
      <c r="C552" t="s">
        <v>96</v>
      </c>
      <c r="D552">
        <v>34</v>
      </c>
      <c r="E552" t="str">
        <f t="shared" si="8"/>
        <v>생명 과학 34</v>
      </c>
      <c r="F552">
        <v>3</v>
      </c>
      <c r="G552">
        <v>9</v>
      </c>
    </row>
    <row r="553" spans="2:7">
      <c r="B553" t="s">
        <v>88</v>
      </c>
      <c r="C553" t="s">
        <v>96</v>
      </c>
      <c r="D553">
        <v>33</v>
      </c>
      <c r="E553" t="str">
        <f t="shared" si="8"/>
        <v>생명 과학 33</v>
      </c>
      <c r="F553">
        <v>2</v>
      </c>
      <c r="G553">
        <v>9</v>
      </c>
    </row>
    <row r="554" spans="2:7">
      <c r="B554" t="s">
        <v>88</v>
      </c>
      <c r="C554" t="s">
        <v>96</v>
      </c>
      <c r="D554">
        <v>32</v>
      </c>
      <c r="E554" t="str">
        <f t="shared" si="8"/>
        <v>생명 과학 32</v>
      </c>
      <c r="F554">
        <v>1</v>
      </c>
      <c r="G554">
        <v>9</v>
      </c>
    </row>
    <row r="555" spans="2:7">
      <c r="B555" t="s">
        <v>88</v>
      </c>
      <c r="C555" t="s">
        <v>96</v>
      </c>
      <c r="D555">
        <v>31</v>
      </c>
      <c r="E555" t="str">
        <f t="shared" si="8"/>
        <v>생명 과학 31</v>
      </c>
      <c r="F555">
        <v>1</v>
      </c>
      <c r="G555">
        <v>9</v>
      </c>
    </row>
    <row r="556" spans="2:7">
      <c r="B556" t="s">
        <v>88</v>
      </c>
      <c r="C556" t="s">
        <v>96</v>
      </c>
      <c r="D556">
        <v>30</v>
      </c>
      <c r="E556" t="str">
        <f t="shared" si="8"/>
        <v>생명 과학 30</v>
      </c>
      <c r="F556">
        <v>0</v>
      </c>
      <c r="G556">
        <v>9</v>
      </c>
    </row>
    <row r="557" spans="2:7">
      <c r="B557" t="s">
        <v>88</v>
      </c>
      <c r="C557" t="s">
        <v>96</v>
      </c>
      <c r="D557">
        <v>29</v>
      </c>
      <c r="E557" t="str">
        <f t="shared" si="8"/>
        <v>생명 과학 29</v>
      </c>
      <c r="F557">
        <v>0</v>
      </c>
      <c r="G557">
        <v>9</v>
      </c>
    </row>
    <row r="558" spans="2:7">
      <c r="B558" t="s">
        <v>88</v>
      </c>
      <c r="C558" t="s">
        <v>96</v>
      </c>
      <c r="D558">
        <v>28</v>
      </c>
      <c r="E558" t="str">
        <f t="shared" si="8"/>
        <v>생명 과학 28</v>
      </c>
      <c r="F558">
        <v>0</v>
      </c>
      <c r="G558">
        <v>9</v>
      </c>
    </row>
    <row r="559" spans="2:7">
      <c r="B559" t="s">
        <v>88</v>
      </c>
      <c r="C559" t="s">
        <v>97</v>
      </c>
      <c r="D559">
        <v>73</v>
      </c>
      <c r="E559" t="str">
        <f t="shared" si="8"/>
        <v>생명 과학I 73</v>
      </c>
      <c r="F559">
        <v>100</v>
      </c>
      <c r="G559">
        <v>1</v>
      </c>
    </row>
    <row r="560" spans="2:7">
      <c r="B560" t="s">
        <v>88</v>
      </c>
      <c r="C560" t="s">
        <v>97</v>
      </c>
      <c r="D560">
        <v>72</v>
      </c>
      <c r="E560" t="str">
        <f t="shared" si="8"/>
        <v>생명 과학I 72</v>
      </c>
      <c r="F560">
        <v>100</v>
      </c>
      <c r="G560">
        <v>1</v>
      </c>
    </row>
    <row r="561" spans="2:7">
      <c r="B561" t="s">
        <v>88</v>
      </c>
      <c r="C561" t="s">
        <v>97</v>
      </c>
      <c r="D561">
        <v>71</v>
      </c>
      <c r="E561" t="str">
        <f t="shared" si="8"/>
        <v>생명 과학I 71</v>
      </c>
      <c r="F561">
        <v>99</v>
      </c>
      <c r="G561">
        <v>1</v>
      </c>
    </row>
    <row r="562" spans="2:7">
      <c r="B562" t="s">
        <v>88</v>
      </c>
      <c r="C562" t="s">
        <v>97</v>
      </c>
      <c r="D562">
        <v>70</v>
      </c>
      <c r="E562" t="str">
        <f t="shared" si="8"/>
        <v>생명 과학I 70</v>
      </c>
      <c r="F562">
        <v>99</v>
      </c>
      <c r="G562">
        <v>1</v>
      </c>
    </row>
    <row r="563" spans="2:7">
      <c r="B563" t="s">
        <v>88</v>
      </c>
      <c r="C563" t="s">
        <v>97</v>
      </c>
      <c r="D563">
        <v>69</v>
      </c>
      <c r="E563" t="str">
        <f t="shared" si="8"/>
        <v>생명 과학I 69</v>
      </c>
      <c r="F563">
        <v>99</v>
      </c>
      <c r="G563">
        <v>1</v>
      </c>
    </row>
    <row r="564" spans="2:7">
      <c r="B564" t="s">
        <v>88</v>
      </c>
      <c r="C564" t="s">
        <v>97</v>
      </c>
      <c r="D564">
        <v>68</v>
      </c>
      <c r="E564" t="str">
        <f t="shared" si="8"/>
        <v>생명 과학I 68</v>
      </c>
      <c r="F564">
        <v>98</v>
      </c>
      <c r="G564">
        <v>1</v>
      </c>
    </row>
    <row r="565" spans="2:7">
      <c r="B565" t="s">
        <v>88</v>
      </c>
      <c r="C565" t="s">
        <v>97</v>
      </c>
      <c r="D565">
        <v>67</v>
      </c>
      <c r="E565" t="str">
        <f t="shared" si="8"/>
        <v>생명 과학I 67</v>
      </c>
      <c r="F565">
        <v>97</v>
      </c>
      <c r="G565">
        <v>1</v>
      </c>
    </row>
    <row r="566" spans="2:7">
      <c r="B566" t="s">
        <v>88</v>
      </c>
      <c r="C566" t="s">
        <v>97</v>
      </c>
      <c r="D566">
        <v>66</v>
      </c>
      <c r="E566" t="str">
        <f t="shared" si="8"/>
        <v>생명 과학I 66</v>
      </c>
      <c r="F566">
        <v>95</v>
      </c>
      <c r="G566">
        <v>1</v>
      </c>
    </row>
    <row r="567" spans="2:7">
      <c r="B567" t="s">
        <v>88</v>
      </c>
      <c r="C567" t="s">
        <v>97</v>
      </c>
      <c r="D567">
        <v>65</v>
      </c>
      <c r="E567" t="str">
        <f t="shared" si="8"/>
        <v>생명 과학I 65</v>
      </c>
      <c r="F567">
        <v>94</v>
      </c>
      <c r="G567">
        <v>2</v>
      </c>
    </row>
    <row r="568" spans="2:7">
      <c r="B568" t="s">
        <v>88</v>
      </c>
      <c r="C568" t="s">
        <v>97</v>
      </c>
      <c r="D568">
        <v>64</v>
      </c>
      <c r="E568" t="str">
        <f t="shared" si="8"/>
        <v>생명 과학I 64</v>
      </c>
      <c r="F568">
        <v>92</v>
      </c>
      <c r="G568">
        <v>2</v>
      </c>
    </row>
    <row r="569" spans="2:7">
      <c r="B569" t="s">
        <v>88</v>
      </c>
      <c r="C569" t="s">
        <v>97</v>
      </c>
      <c r="D569">
        <v>63</v>
      </c>
      <c r="E569" t="str">
        <f t="shared" si="8"/>
        <v>생명 과학I 63</v>
      </c>
      <c r="F569">
        <v>90</v>
      </c>
      <c r="G569">
        <v>2</v>
      </c>
    </row>
    <row r="570" spans="2:7">
      <c r="B570" t="s">
        <v>88</v>
      </c>
      <c r="C570" t="s">
        <v>97</v>
      </c>
      <c r="D570">
        <v>62</v>
      </c>
      <c r="E570" t="str">
        <f t="shared" si="8"/>
        <v>생명 과학I 62</v>
      </c>
      <c r="F570">
        <v>86</v>
      </c>
      <c r="G570">
        <v>3</v>
      </c>
    </row>
    <row r="571" spans="2:7">
      <c r="B571" t="s">
        <v>88</v>
      </c>
      <c r="C571" t="s">
        <v>97</v>
      </c>
      <c r="D571">
        <v>61</v>
      </c>
      <c r="E571" t="str">
        <f t="shared" si="8"/>
        <v>생명 과학I 61</v>
      </c>
      <c r="F571">
        <v>82</v>
      </c>
      <c r="G571">
        <v>3</v>
      </c>
    </row>
    <row r="572" spans="2:7">
      <c r="B572" t="s">
        <v>88</v>
      </c>
      <c r="C572" t="s">
        <v>97</v>
      </c>
      <c r="D572">
        <v>60</v>
      </c>
      <c r="E572" t="str">
        <f t="shared" si="8"/>
        <v>생명 과학I 60</v>
      </c>
      <c r="F572">
        <v>80</v>
      </c>
      <c r="G572">
        <v>3</v>
      </c>
    </row>
    <row r="573" spans="2:7">
      <c r="B573" t="s">
        <v>88</v>
      </c>
      <c r="C573" t="s">
        <v>97</v>
      </c>
      <c r="D573">
        <v>59</v>
      </c>
      <c r="E573" t="str">
        <f t="shared" si="8"/>
        <v>생명 과학I 59</v>
      </c>
      <c r="F573">
        <v>77</v>
      </c>
      <c r="G573">
        <v>3</v>
      </c>
    </row>
    <row r="574" spans="2:7">
      <c r="B574" t="s">
        <v>88</v>
      </c>
      <c r="C574" t="s">
        <v>97</v>
      </c>
      <c r="D574">
        <v>58</v>
      </c>
      <c r="E574" t="str">
        <f t="shared" si="8"/>
        <v>생명 과학I 58</v>
      </c>
      <c r="F574">
        <v>74</v>
      </c>
      <c r="G574">
        <v>4</v>
      </c>
    </row>
    <row r="575" spans="2:7">
      <c r="B575" t="s">
        <v>88</v>
      </c>
      <c r="C575" t="s">
        <v>97</v>
      </c>
      <c r="D575">
        <v>57</v>
      </c>
      <c r="E575" t="str">
        <f t="shared" si="8"/>
        <v>생명 과학I 57</v>
      </c>
      <c r="F575">
        <v>71</v>
      </c>
      <c r="G575">
        <v>4</v>
      </c>
    </row>
    <row r="576" spans="2:7">
      <c r="B576" t="s">
        <v>88</v>
      </c>
      <c r="C576" t="s">
        <v>97</v>
      </c>
      <c r="D576">
        <v>56</v>
      </c>
      <c r="E576" t="str">
        <f t="shared" si="8"/>
        <v>생명 과학I 56</v>
      </c>
      <c r="F576">
        <v>68</v>
      </c>
      <c r="G576">
        <v>4</v>
      </c>
    </row>
    <row r="577" spans="2:7">
      <c r="B577" t="s">
        <v>88</v>
      </c>
      <c r="C577" t="s">
        <v>97</v>
      </c>
      <c r="D577">
        <v>55</v>
      </c>
      <c r="E577" t="str">
        <f t="shared" si="8"/>
        <v>생명 과학I 55</v>
      </c>
      <c r="F577">
        <v>65</v>
      </c>
      <c r="G577">
        <v>4</v>
      </c>
    </row>
    <row r="578" spans="2:7">
      <c r="B578" t="s">
        <v>88</v>
      </c>
      <c r="C578" t="s">
        <v>97</v>
      </c>
      <c r="D578">
        <v>54</v>
      </c>
      <c r="E578" t="str">
        <f t="shared" si="8"/>
        <v>생명 과학I 54</v>
      </c>
      <c r="F578">
        <v>62</v>
      </c>
      <c r="G578">
        <v>4</v>
      </c>
    </row>
    <row r="579" spans="2:7">
      <c r="B579" t="s">
        <v>88</v>
      </c>
      <c r="C579" t="s">
        <v>97</v>
      </c>
      <c r="D579">
        <v>53</v>
      </c>
      <c r="E579" t="str">
        <f t="shared" si="8"/>
        <v>생명 과학I 53</v>
      </c>
      <c r="F579">
        <v>59</v>
      </c>
      <c r="G579">
        <v>4</v>
      </c>
    </row>
    <row r="580" spans="2:7">
      <c r="B580" t="s">
        <v>88</v>
      </c>
      <c r="C580" t="s">
        <v>97</v>
      </c>
      <c r="D580">
        <v>52</v>
      </c>
      <c r="E580" t="str">
        <f t="shared" ref="E580:E643" si="9">CONCATENATE(C580," ",D580)</f>
        <v>생명 과학I 52</v>
      </c>
      <c r="F580">
        <v>55</v>
      </c>
      <c r="G580">
        <v>5</v>
      </c>
    </row>
    <row r="581" spans="2:7">
      <c r="B581" t="s">
        <v>88</v>
      </c>
      <c r="C581" t="s">
        <v>97</v>
      </c>
      <c r="D581">
        <v>51</v>
      </c>
      <c r="E581" t="str">
        <f t="shared" si="9"/>
        <v>생명 과학I 51</v>
      </c>
      <c r="F581">
        <v>52</v>
      </c>
      <c r="G581">
        <v>5</v>
      </c>
    </row>
    <row r="582" spans="2:7">
      <c r="B582" t="s">
        <v>88</v>
      </c>
      <c r="C582" t="s">
        <v>97</v>
      </c>
      <c r="D582">
        <v>50</v>
      </c>
      <c r="E582" t="str">
        <f t="shared" si="9"/>
        <v>생명 과학I 50</v>
      </c>
      <c r="F582">
        <v>49</v>
      </c>
      <c r="G582">
        <v>5</v>
      </c>
    </row>
    <row r="583" spans="2:7">
      <c r="B583" t="s">
        <v>88</v>
      </c>
      <c r="C583" t="s">
        <v>97</v>
      </c>
      <c r="D583">
        <v>49</v>
      </c>
      <c r="E583" t="str">
        <f t="shared" si="9"/>
        <v>생명 과학I 49</v>
      </c>
      <c r="F583">
        <v>47</v>
      </c>
      <c r="G583">
        <v>5</v>
      </c>
    </row>
    <row r="584" spans="2:7">
      <c r="B584" t="s">
        <v>88</v>
      </c>
      <c r="C584" t="s">
        <v>97</v>
      </c>
      <c r="D584">
        <v>48</v>
      </c>
      <c r="E584" t="str">
        <f t="shared" si="9"/>
        <v>생명 과학I 48</v>
      </c>
      <c r="F584">
        <v>44</v>
      </c>
      <c r="G584">
        <v>5</v>
      </c>
    </row>
    <row r="585" spans="2:7">
      <c r="B585" t="s">
        <v>88</v>
      </c>
      <c r="C585" t="s">
        <v>97</v>
      </c>
      <c r="D585">
        <v>47</v>
      </c>
      <c r="E585" t="str">
        <f t="shared" si="9"/>
        <v>생명 과학I 47</v>
      </c>
      <c r="F585">
        <v>42</v>
      </c>
      <c r="G585">
        <v>5</v>
      </c>
    </row>
    <row r="586" spans="2:7">
      <c r="B586" t="s">
        <v>88</v>
      </c>
      <c r="C586" t="s">
        <v>97</v>
      </c>
      <c r="D586">
        <v>46</v>
      </c>
      <c r="E586" t="str">
        <f t="shared" si="9"/>
        <v>생명 과학I 46</v>
      </c>
      <c r="F586">
        <v>39</v>
      </c>
      <c r="G586">
        <v>5</v>
      </c>
    </row>
    <row r="587" spans="2:7">
      <c r="B587" t="s">
        <v>88</v>
      </c>
      <c r="C587" t="s">
        <v>97</v>
      </c>
      <c r="D587">
        <v>45</v>
      </c>
      <c r="E587" t="str">
        <f t="shared" si="9"/>
        <v>생명 과학I 45</v>
      </c>
      <c r="F587">
        <v>37</v>
      </c>
      <c r="G587">
        <v>6</v>
      </c>
    </row>
    <row r="588" spans="2:7">
      <c r="B588" t="s">
        <v>88</v>
      </c>
      <c r="C588" t="s">
        <v>97</v>
      </c>
      <c r="D588">
        <v>44</v>
      </c>
      <c r="E588" t="str">
        <f t="shared" si="9"/>
        <v>생명 과학I 44</v>
      </c>
      <c r="F588">
        <v>34</v>
      </c>
      <c r="G588">
        <v>6</v>
      </c>
    </row>
    <row r="589" spans="2:7">
      <c r="B589" t="s">
        <v>88</v>
      </c>
      <c r="C589" t="s">
        <v>97</v>
      </c>
      <c r="D589">
        <v>43</v>
      </c>
      <c r="E589" t="str">
        <f t="shared" si="9"/>
        <v>생명 과학I 43</v>
      </c>
      <c r="F589">
        <v>32</v>
      </c>
      <c r="G589">
        <v>6</v>
      </c>
    </row>
    <row r="590" spans="2:7">
      <c r="B590" t="s">
        <v>88</v>
      </c>
      <c r="C590" t="s">
        <v>97</v>
      </c>
      <c r="D590">
        <v>42</v>
      </c>
      <c r="E590" t="str">
        <f t="shared" si="9"/>
        <v>생명 과학I 42</v>
      </c>
      <c r="F590">
        <v>27</v>
      </c>
      <c r="G590">
        <v>6</v>
      </c>
    </row>
    <row r="591" spans="2:7">
      <c r="B591" t="s">
        <v>88</v>
      </c>
      <c r="C591" t="s">
        <v>97</v>
      </c>
      <c r="D591">
        <v>41</v>
      </c>
      <c r="E591" t="str">
        <f t="shared" si="9"/>
        <v>생명 과학I 41</v>
      </c>
      <c r="F591">
        <v>23</v>
      </c>
      <c r="G591">
        <v>6</v>
      </c>
    </row>
    <row r="592" spans="2:7">
      <c r="B592" t="s">
        <v>88</v>
      </c>
      <c r="C592" t="s">
        <v>97</v>
      </c>
      <c r="D592">
        <v>40</v>
      </c>
      <c r="E592" t="str">
        <f t="shared" si="9"/>
        <v>생명 과학I 40</v>
      </c>
      <c r="F592">
        <v>20</v>
      </c>
      <c r="G592">
        <v>7</v>
      </c>
    </row>
    <row r="593" spans="2:7">
      <c r="B593" t="s">
        <v>88</v>
      </c>
      <c r="C593" t="s">
        <v>97</v>
      </c>
      <c r="D593">
        <v>39</v>
      </c>
      <c r="E593" t="str">
        <f t="shared" si="9"/>
        <v>생명 과학I 39</v>
      </c>
      <c r="F593">
        <v>16</v>
      </c>
      <c r="G593">
        <v>7</v>
      </c>
    </row>
    <row r="594" spans="2:7">
      <c r="B594" t="s">
        <v>88</v>
      </c>
      <c r="C594" t="s">
        <v>97</v>
      </c>
      <c r="D594">
        <v>38</v>
      </c>
      <c r="E594" t="str">
        <f t="shared" si="9"/>
        <v>생명 과학I 38</v>
      </c>
      <c r="F594">
        <v>13</v>
      </c>
      <c r="G594">
        <v>7</v>
      </c>
    </row>
    <row r="595" spans="2:7">
      <c r="B595" t="s">
        <v>88</v>
      </c>
      <c r="C595" t="s">
        <v>97</v>
      </c>
      <c r="D595">
        <v>37</v>
      </c>
      <c r="E595" t="str">
        <f t="shared" si="9"/>
        <v>생명 과학I 37</v>
      </c>
      <c r="F595">
        <v>11</v>
      </c>
      <c r="G595">
        <v>7</v>
      </c>
    </row>
    <row r="596" spans="2:7">
      <c r="B596" t="s">
        <v>88</v>
      </c>
      <c r="C596" t="s">
        <v>97</v>
      </c>
      <c r="D596">
        <v>36</v>
      </c>
      <c r="E596" t="str">
        <f t="shared" si="9"/>
        <v>생명 과학I 36</v>
      </c>
      <c r="F596">
        <v>8</v>
      </c>
      <c r="G596">
        <v>8</v>
      </c>
    </row>
    <row r="597" spans="2:7">
      <c r="B597" t="s">
        <v>88</v>
      </c>
      <c r="C597" t="s">
        <v>97</v>
      </c>
      <c r="D597">
        <v>35</v>
      </c>
      <c r="E597" t="str">
        <f t="shared" si="9"/>
        <v>생명 과학I 35</v>
      </c>
      <c r="F597">
        <v>6</v>
      </c>
      <c r="G597">
        <v>8</v>
      </c>
    </row>
    <row r="598" spans="2:7">
      <c r="B598" t="s">
        <v>88</v>
      </c>
      <c r="C598" t="s">
        <v>97</v>
      </c>
      <c r="D598">
        <v>34</v>
      </c>
      <c r="E598" t="str">
        <f t="shared" si="9"/>
        <v>생명 과학I 34</v>
      </c>
      <c r="F598">
        <v>4</v>
      </c>
      <c r="G598">
        <v>8</v>
      </c>
    </row>
    <row r="599" spans="2:7">
      <c r="B599" t="s">
        <v>88</v>
      </c>
      <c r="C599" t="s">
        <v>97</v>
      </c>
      <c r="D599">
        <v>33</v>
      </c>
      <c r="E599" t="str">
        <f t="shared" si="9"/>
        <v>생명 과학I 33</v>
      </c>
      <c r="F599">
        <v>2</v>
      </c>
      <c r="G599">
        <v>9</v>
      </c>
    </row>
    <row r="600" spans="2:7">
      <c r="B600" t="s">
        <v>88</v>
      </c>
      <c r="C600" t="s">
        <v>97</v>
      </c>
      <c r="D600">
        <v>32</v>
      </c>
      <c r="E600" t="str">
        <f t="shared" si="9"/>
        <v>생명 과학I 32</v>
      </c>
      <c r="F600">
        <v>1</v>
      </c>
      <c r="G600">
        <v>9</v>
      </c>
    </row>
    <row r="601" spans="2:7">
      <c r="B601" t="s">
        <v>88</v>
      </c>
      <c r="C601" t="s">
        <v>97</v>
      </c>
      <c r="D601">
        <v>31</v>
      </c>
      <c r="E601" t="str">
        <f t="shared" si="9"/>
        <v>생명 과학I 31</v>
      </c>
      <c r="F601">
        <v>1</v>
      </c>
      <c r="G601">
        <v>9</v>
      </c>
    </row>
    <row r="602" spans="2:7">
      <c r="B602" t="s">
        <v>88</v>
      </c>
      <c r="C602" t="s">
        <v>97</v>
      </c>
      <c r="D602">
        <v>30</v>
      </c>
      <c r="E602" t="str">
        <f t="shared" si="9"/>
        <v>생명 과학I 30</v>
      </c>
      <c r="F602">
        <v>0</v>
      </c>
      <c r="G602">
        <v>9</v>
      </c>
    </row>
    <row r="603" spans="2:7">
      <c r="B603" t="s">
        <v>88</v>
      </c>
      <c r="C603" t="s">
        <v>97</v>
      </c>
      <c r="D603">
        <v>28</v>
      </c>
      <c r="E603" t="str">
        <f t="shared" si="9"/>
        <v>생명 과학I 28</v>
      </c>
      <c r="F603">
        <v>0</v>
      </c>
      <c r="G603">
        <v>9</v>
      </c>
    </row>
    <row r="604" spans="2:7">
      <c r="B604" t="s">
        <v>88</v>
      </c>
      <c r="C604" t="s">
        <v>98</v>
      </c>
      <c r="D604">
        <v>69</v>
      </c>
      <c r="E604" t="str">
        <f t="shared" si="9"/>
        <v>지구 과학 69</v>
      </c>
      <c r="F604">
        <v>99</v>
      </c>
      <c r="G604">
        <v>1</v>
      </c>
    </row>
    <row r="605" spans="2:7">
      <c r="B605" t="s">
        <v>88</v>
      </c>
      <c r="C605" t="s">
        <v>98</v>
      </c>
      <c r="D605">
        <v>67</v>
      </c>
      <c r="E605" t="str">
        <f t="shared" si="9"/>
        <v>지구 과학 67</v>
      </c>
      <c r="F605">
        <v>97</v>
      </c>
      <c r="G605">
        <v>1</v>
      </c>
    </row>
    <row r="606" spans="2:7">
      <c r="B606" t="s">
        <v>88</v>
      </c>
      <c r="C606" t="s">
        <v>98</v>
      </c>
      <c r="D606">
        <v>66</v>
      </c>
      <c r="E606" t="str">
        <f t="shared" si="9"/>
        <v>지구 과학 66</v>
      </c>
      <c r="F606">
        <v>96</v>
      </c>
      <c r="G606">
        <v>1</v>
      </c>
    </row>
    <row r="607" spans="2:7">
      <c r="B607" t="s">
        <v>88</v>
      </c>
      <c r="C607" t="s">
        <v>98</v>
      </c>
      <c r="D607">
        <v>65</v>
      </c>
      <c r="E607" t="str">
        <f t="shared" si="9"/>
        <v>지구 과학 65</v>
      </c>
      <c r="F607">
        <v>94</v>
      </c>
      <c r="G607">
        <v>2</v>
      </c>
    </row>
    <row r="608" spans="2:7">
      <c r="B608" t="s">
        <v>88</v>
      </c>
      <c r="C608" t="s">
        <v>98</v>
      </c>
      <c r="D608">
        <v>64</v>
      </c>
      <c r="E608" t="str">
        <f t="shared" si="9"/>
        <v>지구 과학 64</v>
      </c>
      <c r="F608">
        <v>92</v>
      </c>
      <c r="G608">
        <v>2</v>
      </c>
    </row>
    <row r="609" spans="2:7">
      <c r="B609" t="s">
        <v>88</v>
      </c>
      <c r="C609" t="s">
        <v>98</v>
      </c>
      <c r="D609">
        <v>63</v>
      </c>
      <c r="E609" t="str">
        <f t="shared" si="9"/>
        <v>지구 과학 63</v>
      </c>
      <c r="F609">
        <v>89</v>
      </c>
      <c r="G609">
        <v>2</v>
      </c>
    </row>
    <row r="610" spans="2:7">
      <c r="B610" t="s">
        <v>88</v>
      </c>
      <c r="C610" t="s">
        <v>98</v>
      </c>
      <c r="D610">
        <v>62</v>
      </c>
      <c r="E610" t="str">
        <f t="shared" si="9"/>
        <v>지구 과학 62</v>
      </c>
      <c r="F610">
        <v>85</v>
      </c>
      <c r="G610">
        <v>3</v>
      </c>
    </row>
    <row r="611" spans="2:7">
      <c r="B611" t="s">
        <v>88</v>
      </c>
      <c r="C611" t="s">
        <v>98</v>
      </c>
      <c r="D611">
        <v>61</v>
      </c>
      <c r="E611" t="str">
        <f t="shared" si="9"/>
        <v>지구 과학 61</v>
      </c>
      <c r="F611">
        <v>83</v>
      </c>
      <c r="G611">
        <v>3</v>
      </c>
    </row>
    <row r="612" spans="2:7">
      <c r="B612" t="s">
        <v>88</v>
      </c>
      <c r="C612" t="s">
        <v>98</v>
      </c>
      <c r="D612">
        <v>60</v>
      </c>
      <c r="E612" t="str">
        <f t="shared" si="9"/>
        <v>지구 과학 60</v>
      </c>
      <c r="F612">
        <v>80</v>
      </c>
      <c r="G612">
        <v>3</v>
      </c>
    </row>
    <row r="613" spans="2:7">
      <c r="B613" t="s">
        <v>88</v>
      </c>
      <c r="C613" t="s">
        <v>98</v>
      </c>
      <c r="D613">
        <v>59</v>
      </c>
      <c r="E613" t="str">
        <f t="shared" si="9"/>
        <v>지구 과학 59</v>
      </c>
      <c r="F613">
        <v>77</v>
      </c>
      <c r="G613">
        <v>3</v>
      </c>
    </row>
    <row r="614" spans="2:7">
      <c r="B614" t="s">
        <v>88</v>
      </c>
      <c r="C614" t="s">
        <v>98</v>
      </c>
      <c r="D614">
        <v>58</v>
      </c>
      <c r="E614" t="str">
        <f t="shared" si="9"/>
        <v>지구 과학 58</v>
      </c>
      <c r="F614">
        <v>75</v>
      </c>
      <c r="G614">
        <v>4</v>
      </c>
    </row>
    <row r="615" spans="2:7">
      <c r="B615" t="s">
        <v>88</v>
      </c>
      <c r="C615" t="s">
        <v>98</v>
      </c>
      <c r="D615">
        <v>57</v>
      </c>
      <c r="E615" t="str">
        <f t="shared" si="9"/>
        <v>지구 과학 57</v>
      </c>
      <c r="F615">
        <v>72</v>
      </c>
      <c r="G615">
        <v>4</v>
      </c>
    </row>
    <row r="616" spans="2:7">
      <c r="B616" t="s">
        <v>88</v>
      </c>
      <c r="C616" t="s">
        <v>98</v>
      </c>
      <c r="D616">
        <v>56</v>
      </c>
      <c r="E616" t="str">
        <f t="shared" si="9"/>
        <v>지구 과학 56</v>
      </c>
      <c r="F616">
        <v>68</v>
      </c>
      <c r="G616">
        <v>4</v>
      </c>
    </row>
    <row r="617" spans="2:7">
      <c r="B617" t="s">
        <v>88</v>
      </c>
      <c r="C617" t="s">
        <v>98</v>
      </c>
      <c r="D617">
        <v>55</v>
      </c>
      <c r="E617" t="str">
        <f t="shared" si="9"/>
        <v>지구 과학 55</v>
      </c>
      <c r="F617">
        <v>64</v>
      </c>
      <c r="G617">
        <v>4</v>
      </c>
    </row>
    <row r="618" spans="2:7">
      <c r="B618" t="s">
        <v>88</v>
      </c>
      <c r="C618" t="s">
        <v>98</v>
      </c>
      <c r="D618">
        <v>54</v>
      </c>
      <c r="E618" t="str">
        <f t="shared" si="9"/>
        <v>지구 과학 54</v>
      </c>
      <c r="F618">
        <v>61</v>
      </c>
      <c r="G618">
        <v>4</v>
      </c>
    </row>
    <row r="619" spans="2:7">
      <c r="B619" t="s">
        <v>88</v>
      </c>
      <c r="C619" t="s">
        <v>98</v>
      </c>
      <c r="D619">
        <v>53</v>
      </c>
      <c r="E619" t="str">
        <f t="shared" si="9"/>
        <v>지구 과학 53</v>
      </c>
      <c r="F619">
        <v>59</v>
      </c>
      <c r="G619">
        <v>5</v>
      </c>
    </row>
    <row r="620" spans="2:7">
      <c r="B620" t="s">
        <v>88</v>
      </c>
      <c r="C620" t="s">
        <v>98</v>
      </c>
      <c r="D620">
        <v>52</v>
      </c>
      <c r="E620" t="str">
        <f t="shared" si="9"/>
        <v>지구 과학 52</v>
      </c>
      <c r="F620">
        <v>56</v>
      </c>
      <c r="G620">
        <v>5</v>
      </c>
    </row>
    <row r="621" spans="2:7">
      <c r="B621" t="s">
        <v>88</v>
      </c>
      <c r="C621" t="s">
        <v>98</v>
      </c>
      <c r="D621">
        <v>51</v>
      </c>
      <c r="E621" t="str">
        <f t="shared" si="9"/>
        <v>지구 과학 51</v>
      </c>
      <c r="F621">
        <v>53</v>
      </c>
      <c r="G621">
        <v>5</v>
      </c>
    </row>
    <row r="622" spans="2:7">
      <c r="B622" t="s">
        <v>88</v>
      </c>
      <c r="C622" t="s">
        <v>98</v>
      </c>
      <c r="D622">
        <v>50</v>
      </c>
      <c r="E622" t="str">
        <f t="shared" si="9"/>
        <v>지구 과학 50</v>
      </c>
      <c r="F622">
        <v>51</v>
      </c>
      <c r="G622">
        <v>5</v>
      </c>
    </row>
    <row r="623" spans="2:7">
      <c r="B623" t="s">
        <v>88</v>
      </c>
      <c r="C623" t="s">
        <v>98</v>
      </c>
      <c r="D623">
        <v>49</v>
      </c>
      <c r="E623" t="str">
        <f t="shared" si="9"/>
        <v>지구 과학 49</v>
      </c>
      <c r="F623">
        <v>47</v>
      </c>
      <c r="G623">
        <v>5</v>
      </c>
    </row>
    <row r="624" spans="2:7">
      <c r="B624" t="s">
        <v>88</v>
      </c>
      <c r="C624" t="s">
        <v>98</v>
      </c>
      <c r="D624">
        <v>48</v>
      </c>
      <c r="E624" t="str">
        <f t="shared" si="9"/>
        <v>지구 과학 48</v>
      </c>
      <c r="F624">
        <v>43</v>
      </c>
      <c r="G624">
        <v>5</v>
      </c>
    </row>
    <row r="625" spans="2:7">
      <c r="B625" t="s">
        <v>88</v>
      </c>
      <c r="C625" t="s">
        <v>98</v>
      </c>
      <c r="D625">
        <v>47</v>
      </c>
      <c r="E625" t="str">
        <f t="shared" si="9"/>
        <v>지구 과학 47</v>
      </c>
      <c r="F625">
        <v>40</v>
      </c>
      <c r="G625">
        <v>5</v>
      </c>
    </row>
    <row r="626" spans="2:7">
      <c r="B626" t="s">
        <v>88</v>
      </c>
      <c r="C626" t="s">
        <v>98</v>
      </c>
      <c r="D626">
        <v>46</v>
      </c>
      <c r="E626" t="str">
        <f t="shared" si="9"/>
        <v>지구 과학 46</v>
      </c>
      <c r="F626">
        <v>37</v>
      </c>
      <c r="G626">
        <v>6</v>
      </c>
    </row>
    <row r="627" spans="2:7">
      <c r="B627" t="s">
        <v>88</v>
      </c>
      <c r="C627" t="s">
        <v>98</v>
      </c>
      <c r="D627">
        <v>45</v>
      </c>
      <c r="E627" t="str">
        <f t="shared" si="9"/>
        <v>지구 과학 45</v>
      </c>
      <c r="F627">
        <v>35</v>
      </c>
      <c r="G627">
        <v>6</v>
      </c>
    </row>
    <row r="628" spans="2:7">
      <c r="B628" t="s">
        <v>88</v>
      </c>
      <c r="C628" t="s">
        <v>98</v>
      </c>
      <c r="D628">
        <v>44</v>
      </c>
      <c r="E628" t="str">
        <f t="shared" si="9"/>
        <v>지구 과학 44</v>
      </c>
      <c r="F628">
        <v>32</v>
      </c>
      <c r="G628">
        <v>6</v>
      </c>
    </row>
    <row r="629" spans="2:7">
      <c r="B629" t="s">
        <v>88</v>
      </c>
      <c r="C629" t="s">
        <v>98</v>
      </c>
      <c r="D629">
        <v>43</v>
      </c>
      <c r="E629" t="str">
        <f t="shared" si="9"/>
        <v>지구 과학 43</v>
      </c>
      <c r="F629">
        <v>29</v>
      </c>
      <c r="G629">
        <v>6</v>
      </c>
    </row>
    <row r="630" spans="2:7">
      <c r="B630" t="s">
        <v>88</v>
      </c>
      <c r="C630" t="s">
        <v>98</v>
      </c>
      <c r="D630">
        <v>42</v>
      </c>
      <c r="E630" t="str">
        <f t="shared" si="9"/>
        <v>지구 과학 42</v>
      </c>
      <c r="F630">
        <v>26</v>
      </c>
      <c r="G630">
        <v>6</v>
      </c>
    </row>
    <row r="631" spans="2:7">
      <c r="B631" t="s">
        <v>88</v>
      </c>
      <c r="C631" t="s">
        <v>98</v>
      </c>
      <c r="D631">
        <v>41</v>
      </c>
      <c r="E631" t="str">
        <f t="shared" si="9"/>
        <v>지구 과학 41</v>
      </c>
      <c r="F631">
        <v>22</v>
      </c>
      <c r="G631">
        <v>6</v>
      </c>
    </row>
    <row r="632" spans="2:7">
      <c r="B632" t="s">
        <v>88</v>
      </c>
      <c r="C632" t="s">
        <v>98</v>
      </c>
      <c r="D632">
        <v>40</v>
      </c>
      <c r="E632" t="str">
        <f t="shared" si="9"/>
        <v>지구 과학 40</v>
      </c>
      <c r="F632">
        <v>18</v>
      </c>
      <c r="G632">
        <v>7</v>
      </c>
    </row>
    <row r="633" spans="2:7">
      <c r="B633" t="s">
        <v>88</v>
      </c>
      <c r="C633" t="s">
        <v>98</v>
      </c>
      <c r="D633">
        <v>39</v>
      </c>
      <c r="E633" t="str">
        <f t="shared" si="9"/>
        <v>지구 과학 39</v>
      </c>
      <c r="F633">
        <v>16</v>
      </c>
      <c r="G633">
        <v>7</v>
      </c>
    </row>
    <row r="634" spans="2:7">
      <c r="B634" t="s">
        <v>88</v>
      </c>
      <c r="C634" t="s">
        <v>98</v>
      </c>
      <c r="D634">
        <v>38</v>
      </c>
      <c r="E634" t="str">
        <f t="shared" si="9"/>
        <v>지구 과학 38</v>
      </c>
      <c r="F634">
        <v>14</v>
      </c>
      <c r="G634">
        <v>7</v>
      </c>
    </row>
    <row r="635" spans="2:7">
      <c r="B635" t="s">
        <v>88</v>
      </c>
      <c r="C635" t="s">
        <v>98</v>
      </c>
      <c r="D635">
        <v>37</v>
      </c>
      <c r="E635" t="str">
        <f t="shared" si="9"/>
        <v>지구 과학 37</v>
      </c>
      <c r="F635">
        <v>11</v>
      </c>
      <c r="G635">
        <v>7</v>
      </c>
    </row>
    <row r="636" spans="2:7">
      <c r="B636" t="s">
        <v>88</v>
      </c>
      <c r="C636" t="s">
        <v>98</v>
      </c>
      <c r="D636">
        <v>36</v>
      </c>
      <c r="E636" t="str">
        <f t="shared" si="9"/>
        <v>지구 과학 36</v>
      </c>
      <c r="F636">
        <v>9</v>
      </c>
      <c r="G636">
        <v>8</v>
      </c>
    </row>
    <row r="637" spans="2:7">
      <c r="B637" t="s">
        <v>88</v>
      </c>
      <c r="C637" t="s">
        <v>98</v>
      </c>
      <c r="D637">
        <v>35</v>
      </c>
      <c r="E637" t="str">
        <f t="shared" si="9"/>
        <v>지구 과학 35</v>
      </c>
      <c r="F637">
        <v>7</v>
      </c>
      <c r="G637">
        <v>8</v>
      </c>
    </row>
    <row r="638" spans="2:7">
      <c r="B638" t="s">
        <v>88</v>
      </c>
      <c r="C638" t="s">
        <v>98</v>
      </c>
      <c r="D638">
        <v>34</v>
      </c>
      <c r="E638" t="str">
        <f t="shared" si="9"/>
        <v>지구 과학 34</v>
      </c>
      <c r="F638">
        <v>5</v>
      </c>
      <c r="G638">
        <v>8</v>
      </c>
    </row>
    <row r="639" spans="2:7">
      <c r="B639" t="s">
        <v>88</v>
      </c>
      <c r="C639" t="s">
        <v>98</v>
      </c>
      <c r="D639">
        <v>33</v>
      </c>
      <c r="E639" t="str">
        <f t="shared" si="9"/>
        <v>지구 과학 33</v>
      </c>
      <c r="F639">
        <v>3</v>
      </c>
      <c r="G639">
        <v>9</v>
      </c>
    </row>
    <row r="640" spans="2:7">
      <c r="B640" t="s">
        <v>88</v>
      </c>
      <c r="C640" t="s">
        <v>98</v>
      </c>
      <c r="D640">
        <v>32</v>
      </c>
      <c r="E640" t="str">
        <f t="shared" si="9"/>
        <v>지구 과학 32</v>
      </c>
      <c r="F640">
        <v>2</v>
      </c>
      <c r="G640">
        <v>9</v>
      </c>
    </row>
    <row r="641" spans="2:7">
      <c r="B641" t="s">
        <v>88</v>
      </c>
      <c r="C641" t="s">
        <v>98</v>
      </c>
      <c r="D641">
        <v>31</v>
      </c>
      <c r="E641" t="str">
        <f t="shared" si="9"/>
        <v>지구 과학 31</v>
      </c>
      <c r="F641">
        <v>1</v>
      </c>
      <c r="G641">
        <v>9</v>
      </c>
    </row>
    <row r="642" spans="2:7">
      <c r="B642" t="s">
        <v>88</v>
      </c>
      <c r="C642" t="s">
        <v>98</v>
      </c>
      <c r="D642">
        <v>30</v>
      </c>
      <c r="E642" t="str">
        <f t="shared" si="9"/>
        <v>지구 과학 30</v>
      </c>
      <c r="F642">
        <v>1</v>
      </c>
      <c r="G642">
        <v>9</v>
      </c>
    </row>
    <row r="643" spans="2:7">
      <c r="B643" t="s">
        <v>88</v>
      </c>
      <c r="C643" t="s">
        <v>98</v>
      </c>
      <c r="D643">
        <v>29</v>
      </c>
      <c r="E643" t="str">
        <f t="shared" si="9"/>
        <v>지구 과학 29</v>
      </c>
      <c r="F643">
        <v>1</v>
      </c>
      <c r="G643">
        <v>9</v>
      </c>
    </row>
    <row r="644" spans="2:7">
      <c r="B644" t="s">
        <v>88</v>
      </c>
      <c r="C644" t="s">
        <v>98</v>
      </c>
      <c r="D644">
        <v>28</v>
      </c>
      <c r="E644" t="str">
        <f t="shared" ref="E644:E707" si="10">CONCATENATE(C644," ",D644)</f>
        <v>지구 과학 28</v>
      </c>
      <c r="F644">
        <v>0</v>
      </c>
      <c r="G644">
        <v>9</v>
      </c>
    </row>
    <row r="645" spans="2:7">
      <c r="B645" t="s">
        <v>88</v>
      </c>
      <c r="C645" t="s">
        <v>98</v>
      </c>
      <c r="D645">
        <v>27</v>
      </c>
      <c r="E645" t="str">
        <f t="shared" si="10"/>
        <v>지구 과학 27</v>
      </c>
      <c r="F645">
        <v>0</v>
      </c>
      <c r="G645">
        <v>9</v>
      </c>
    </row>
    <row r="646" spans="2:7">
      <c r="B646" t="s">
        <v>88</v>
      </c>
      <c r="C646" t="s">
        <v>98</v>
      </c>
      <c r="D646">
        <v>25</v>
      </c>
      <c r="E646" t="str">
        <f t="shared" si="10"/>
        <v>지구 과학 25</v>
      </c>
      <c r="F646">
        <v>0</v>
      </c>
      <c r="G646">
        <v>9</v>
      </c>
    </row>
    <row r="647" spans="2:7">
      <c r="B647" t="s">
        <v>88</v>
      </c>
      <c r="C647" t="s">
        <v>99</v>
      </c>
      <c r="D647">
        <v>71</v>
      </c>
      <c r="E647" t="str">
        <f t="shared" si="10"/>
        <v>지구 과학I 71</v>
      </c>
      <c r="F647">
        <v>99</v>
      </c>
      <c r="G647">
        <v>1</v>
      </c>
    </row>
    <row r="648" spans="2:7">
      <c r="B648" t="s">
        <v>88</v>
      </c>
      <c r="C648" t="s">
        <v>99</v>
      </c>
      <c r="D648">
        <v>69</v>
      </c>
      <c r="E648" t="str">
        <f t="shared" si="10"/>
        <v>지구 과학I 69</v>
      </c>
      <c r="F648">
        <v>97</v>
      </c>
      <c r="G648">
        <v>1</v>
      </c>
    </row>
    <row r="649" spans="2:7">
      <c r="B649" t="s">
        <v>88</v>
      </c>
      <c r="C649" t="s">
        <v>99</v>
      </c>
      <c r="D649">
        <v>68</v>
      </c>
      <c r="E649" t="str">
        <f t="shared" si="10"/>
        <v>지구 과학I 68</v>
      </c>
      <c r="F649">
        <v>96</v>
      </c>
      <c r="G649">
        <v>1</v>
      </c>
    </row>
    <row r="650" spans="2:7">
      <c r="B650" t="s">
        <v>88</v>
      </c>
      <c r="C650" t="s">
        <v>99</v>
      </c>
      <c r="D650">
        <v>67</v>
      </c>
      <c r="E650" t="str">
        <f t="shared" si="10"/>
        <v>지구 과학I 67</v>
      </c>
      <c r="F650">
        <v>93</v>
      </c>
      <c r="G650">
        <v>2</v>
      </c>
    </row>
    <row r="651" spans="2:7">
      <c r="B651" t="s">
        <v>88</v>
      </c>
      <c r="C651" t="s">
        <v>99</v>
      </c>
      <c r="D651">
        <v>66</v>
      </c>
      <c r="E651" t="str">
        <f t="shared" si="10"/>
        <v>지구 과학I 66</v>
      </c>
      <c r="F651">
        <v>91</v>
      </c>
      <c r="G651">
        <v>2</v>
      </c>
    </row>
    <row r="652" spans="2:7">
      <c r="B652" t="s">
        <v>88</v>
      </c>
      <c r="C652" t="s">
        <v>99</v>
      </c>
      <c r="D652">
        <v>65</v>
      </c>
      <c r="E652" t="str">
        <f t="shared" si="10"/>
        <v>지구 과학I 65</v>
      </c>
      <c r="F652">
        <v>90</v>
      </c>
      <c r="G652">
        <v>2</v>
      </c>
    </row>
    <row r="653" spans="2:7">
      <c r="B653" t="s">
        <v>88</v>
      </c>
      <c r="C653" t="s">
        <v>99</v>
      </c>
      <c r="D653">
        <v>64</v>
      </c>
      <c r="E653" t="str">
        <f t="shared" si="10"/>
        <v>지구 과학I 64</v>
      </c>
      <c r="F653">
        <v>88</v>
      </c>
      <c r="G653">
        <v>2</v>
      </c>
    </row>
    <row r="654" spans="2:7">
      <c r="B654" t="s">
        <v>88</v>
      </c>
      <c r="C654" t="s">
        <v>99</v>
      </c>
      <c r="D654">
        <v>63</v>
      </c>
      <c r="E654" t="str">
        <f t="shared" si="10"/>
        <v>지구 과학I 63</v>
      </c>
      <c r="F654">
        <v>86</v>
      </c>
      <c r="G654">
        <v>3</v>
      </c>
    </row>
    <row r="655" spans="2:7">
      <c r="B655" t="s">
        <v>88</v>
      </c>
      <c r="C655" t="s">
        <v>99</v>
      </c>
      <c r="D655">
        <v>62</v>
      </c>
      <c r="E655" t="str">
        <f t="shared" si="10"/>
        <v>지구 과학I 62</v>
      </c>
      <c r="F655">
        <v>84</v>
      </c>
      <c r="G655">
        <v>3</v>
      </c>
    </row>
    <row r="656" spans="2:7">
      <c r="B656" t="s">
        <v>88</v>
      </c>
      <c r="C656" t="s">
        <v>99</v>
      </c>
      <c r="D656">
        <v>61</v>
      </c>
      <c r="E656" t="str">
        <f t="shared" si="10"/>
        <v>지구 과학I 61</v>
      </c>
      <c r="F656">
        <v>81</v>
      </c>
      <c r="G656">
        <v>3</v>
      </c>
    </row>
    <row r="657" spans="2:7">
      <c r="B657" t="s">
        <v>88</v>
      </c>
      <c r="C657" t="s">
        <v>99</v>
      </c>
      <c r="D657">
        <v>60</v>
      </c>
      <c r="E657" t="str">
        <f t="shared" si="10"/>
        <v>지구 과학I 60</v>
      </c>
      <c r="F657">
        <v>79</v>
      </c>
      <c r="G657">
        <v>3</v>
      </c>
    </row>
    <row r="658" spans="2:7">
      <c r="B658" t="s">
        <v>88</v>
      </c>
      <c r="C658" t="s">
        <v>99</v>
      </c>
      <c r="D658">
        <v>59</v>
      </c>
      <c r="E658" t="str">
        <f t="shared" si="10"/>
        <v>지구 과학I 59</v>
      </c>
      <c r="F658">
        <v>77</v>
      </c>
      <c r="G658">
        <v>3</v>
      </c>
    </row>
    <row r="659" spans="2:7">
      <c r="B659" t="s">
        <v>88</v>
      </c>
      <c r="C659" t="s">
        <v>99</v>
      </c>
      <c r="D659">
        <v>58</v>
      </c>
      <c r="E659" t="str">
        <f t="shared" si="10"/>
        <v>지구 과학I 58</v>
      </c>
      <c r="F659">
        <v>75</v>
      </c>
      <c r="G659">
        <v>4</v>
      </c>
    </row>
    <row r="660" spans="2:7">
      <c r="B660" t="s">
        <v>88</v>
      </c>
      <c r="C660" t="s">
        <v>99</v>
      </c>
      <c r="D660">
        <v>57</v>
      </c>
      <c r="E660" t="str">
        <f t="shared" si="10"/>
        <v>지구 과학I 57</v>
      </c>
      <c r="F660">
        <v>74</v>
      </c>
      <c r="G660">
        <v>4</v>
      </c>
    </row>
    <row r="661" spans="2:7">
      <c r="B661" t="s">
        <v>88</v>
      </c>
      <c r="C661" t="s">
        <v>99</v>
      </c>
      <c r="D661">
        <v>56</v>
      </c>
      <c r="E661" t="str">
        <f t="shared" si="10"/>
        <v>지구 과학I 56</v>
      </c>
      <c r="F661">
        <v>71</v>
      </c>
      <c r="G661">
        <v>4</v>
      </c>
    </row>
    <row r="662" spans="2:7">
      <c r="B662" t="s">
        <v>88</v>
      </c>
      <c r="C662" t="s">
        <v>99</v>
      </c>
      <c r="D662">
        <v>55</v>
      </c>
      <c r="E662" t="str">
        <f t="shared" si="10"/>
        <v>지구 과학I 55</v>
      </c>
      <c r="F662">
        <v>67</v>
      </c>
      <c r="G662">
        <v>4</v>
      </c>
    </row>
    <row r="663" spans="2:7">
      <c r="B663" t="s">
        <v>88</v>
      </c>
      <c r="C663" t="s">
        <v>99</v>
      </c>
      <c r="D663">
        <v>54</v>
      </c>
      <c r="E663" t="str">
        <f t="shared" si="10"/>
        <v>지구 과학I 54</v>
      </c>
      <c r="F663">
        <v>66</v>
      </c>
      <c r="G663">
        <v>4</v>
      </c>
    </row>
    <row r="664" spans="2:7">
      <c r="B664" t="s">
        <v>88</v>
      </c>
      <c r="C664" t="s">
        <v>99</v>
      </c>
      <c r="D664">
        <v>53</v>
      </c>
      <c r="E664" t="str">
        <f t="shared" si="10"/>
        <v>지구 과학I 53</v>
      </c>
      <c r="F664">
        <v>64</v>
      </c>
      <c r="G664">
        <v>4</v>
      </c>
    </row>
    <row r="665" spans="2:7">
      <c r="B665" t="s">
        <v>88</v>
      </c>
      <c r="C665" t="s">
        <v>99</v>
      </c>
      <c r="D665">
        <v>52</v>
      </c>
      <c r="E665" t="str">
        <f t="shared" si="10"/>
        <v>지구 과학I 52</v>
      </c>
      <c r="F665">
        <v>62</v>
      </c>
      <c r="G665">
        <v>4</v>
      </c>
    </row>
    <row r="666" spans="2:7">
      <c r="B666" t="s">
        <v>88</v>
      </c>
      <c r="C666" t="s">
        <v>99</v>
      </c>
      <c r="D666">
        <v>51</v>
      </c>
      <c r="E666" t="str">
        <f t="shared" si="10"/>
        <v>지구 과학I 51</v>
      </c>
      <c r="F666">
        <v>58</v>
      </c>
      <c r="G666">
        <v>4</v>
      </c>
    </row>
    <row r="667" spans="2:7">
      <c r="B667" t="s">
        <v>88</v>
      </c>
      <c r="C667" t="s">
        <v>99</v>
      </c>
      <c r="D667">
        <v>50</v>
      </c>
      <c r="E667" t="str">
        <f t="shared" si="10"/>
        <v>지구 과학I 50</v>
      </c>
      <c r="F667">
        <v>55</v>
      </c>
      <c r="G667">
        <v>5</v>
      </c>
    </row>
    <row r="668" spans="2:7">
      <c r="B668" t="s">
        <v>88</v>
      </c>
      <c r="C668" t="s">
        <v>99</v>
      </c>
      <c r="D668">
        <v>49</v>
      </c>
      <c r="E668" t="str">
        <f t="shared" si="10"/>
        <v>지구 과학I 49</v>
      </c>
      <c r="F668">
        <v>53</v>
      </c>
      <c r="G668">
        <v>5</v>
      </c>
    </row>
    <row r="669" spans="2:7">
      <c r="B669" t="s">
        <v>88</v>
      </c>
      <c r="C669" t="s">
        <v>99</v>
      </c>
      <c r="D669">
        <v>48</v>
      </c>
      <c r="E669" t="str">
        <f t="shared" si="10"/>
        <v>지구 과학I 48</v>
      </c>
      <c r="F669">
        <v>50</v>
      </c>
      <c r="G669">
        <v>5</v>
      </c>
    </row>
    <row r="670" spans="2:7">
      <c r="B670" t="s">
        <v>88</v>
      </c>
      <c r="C670" t="s">
        <v>99</v>
      </c>
      <c r="D670">
        <v>47</v>
      </c>
      <c r="E670" t="str">
        <f t="shared" si="10"/>
        <v>지구 과학I 47</v>
      </c>
      <c r="F670">
        <v>47</v>
      </c>
      <c r="G670">
        <v>5</v>
      </c>
    </row>
    <row r="671" spans="2:7">
      <c r="B671" t="s">
        <v>88</v>
      </c>
      <c r="C671" t="s">
        <v>99</v>
      </c>
      <c r="D671">
        <v>46</v>
      </c>
      <c r="E671" t="str">
        <f t="shared" si="10"/>
        <v>지구 과학I 46</v>
      </c>
      <c r="F671">
        <v>44</v>
      </c>
      <c r="G671">
        <v>5</v>
      </c>
    </row>
    <row r="672" spans="2:7">
      <c r="B672" t="s">
        <v>88</v>
      </c>
      <c r="C672" t="s">
        <v>99</v>
      </c>
      <c r="D672">
        <v>45</v>
      </c>
      <c r="E672" t="str">
        <f t="shared" si="10"/>
        <v>지구 과학I 45</v>
      </c>
      <c r="F672">
        <v>39</v>
      </c>
      <c r="G672">
        <v>5</v>
      </c>
    </row>
    <row r="673" spans="2:7">
      <c r="B673" t="s">
        <v>88</v>
      </c>
      <c r="C673" t="s">
        <v>99</v>
      </c>
      <c r="D673">
        <v>44</v>
      </c>
      <c r="E673" t="str">
        <f t="shared" si="10"/>
        <v>지구 과학I 44</v>
      </c>
      <c r="F673">
        <v>33</v>
      </c>
      <c r="G673">
        <v>6</v>
      </c>
    </row>
    <row r="674" spans="2:7">
      <c r="B674" t="s">
        <v>88</v>
      </c>
      <c r="C674" t="s">
        <v>99</v>
      </c>
      <c r="D674">
        <v>43</v>
      </c>
      <c r="E674" t="str">
        <f t="shared" si="10"/>
        <v>지구 과학I 43</v>
      </c>
      <c r="F674">
        <v>29</v>
      </c>
      <c r="G674">
        <v>6</v>
      </c>
    </row>
    <row r="675" spans="2:7">
      <c r="B675" t="s">
        <v>88</v>
      </c>
      <c r="C675" t="s">
        <v>99</v>
      </c>
      <c r="D675">
        <v>42</v>
      </c>
      <c r="E675" t="str">
        <f t="shared" si="10"/>
        <v>지구 과학I 42</v>
      </c>
      <c r="F675">
        <v>25</v>
      </c>
      <c r="G675">
        <v>6</v>
      </c>
    </row>
    <row r="676" spans="2:7">
      <c r="B676" t="s">
        <v>88</v>
      </c>
      <c r="C676" t="s">
        <v>99</v>
      </c>
      <c r="D676">
        <v>41</v>
      </c>
      <c r="E676" t="str">
        <f t="shared" si="10"/>
        <v>지구 과학I 41</v>
      </c>
      <c r="F676">
        <v>22</v>
      </c>
      <c r="G676">
        <v>6</v>
      </c>
    </row>
    <row r="677" spans="2:7">
      <c r="B677" t="s">
        <v>88</v>
      </c>
      <c r="C677" t="s">
        <v>99</v>
      </c>
      <c r="D677">
        <v>40</v>
      </c>
      <c r="E677" t="str">
        <f t="shared" si="10"/>
        <v>지구 과학I 40</v>
      </c>
      <c r="F677">
        <v>18</v>
      </c>
      <c r="G677">
        <v>7</v>
      </c>
    </row>
    <row r="678" spans="2:7">
      <c r="B678" t="s">
        <v>88</v>
      </c>
      <c r="C678" t="s">
        <v>99</v>
      </c>
      <c r="D678">
        <v>39</v>
      </c>
      <c r="E678" t="str">
        <f t="shared" si="10"/>
        <v>지구 과학I 39</v>
      </c>
      <c r="F678">
        <v>13</v>
      </c>
      <c r="G678">
        <v>7</v>
      </c>
    </row>
    <row r="679" spans="2:7">
      <c r="B679" t="s">
        <v>88</v>
      </c>
      <c r="C679" t="s">
        <v>99</v>
      </c>
      <c r="D679">
        <v>38</v>
      </c>
      <c r="E679" t="str">
        <f t="shared" si="10"/>
        <v>지구 과학I 38</v>
      </c>
      <c r="F679">
        <v>9</v>
      </c>
      <c r="G679">
        <v>8</v>
      </c>
    </row>
    <row r="680" spans="2:7">
      <c r="B680" t="s">
        <v>88</v>
      </c>
      <c r="C680" t="s">
        <v>99</v>
      </c>
      <c r="D680">
        <v>37</v>
      </c>
      <c r="E680" t="str">
        <f t="shared" si="10"/>
        <v>지구 과학I 37</v>
      </c>
      <c r="F680">
        <v>7</v>
      </c>
      <c r="G680">
        <v>8</v>
      </c>
    </row>
    <row r="681" spans="2:7">
      <c r="B681" t="s">
        <v>88</v>
      </c>
      <c r="C681" t="s">
        <v>99</v>
      </c>
      <c r="D681">
        <v>36</v>
      </c>
      <c r="E681" t="str">
        <f t="shared" si="10"/>
        <v>지구 과학I 36</v>
      </c>
      <c r="F681">
        <v>5</v>
      </c>
      <c r="G681">
        <v>8</v>
      </c>
    </row>
    <row r="682" spans="2:7">
      <c r="B682" t="s">
        <v>88</v>
      </c>
      <c r="C682" t="s">
        <v>99</v>
      </c>
      <c r="D682">
        <v>35</v>
      </c>
      <c r="E682" t="str">
        <f t="shared" si="10"/>
        <v>지구 과학I 35</v>
      </c>
      <c r="F682">
        <v>3</v>
      </c>
      <c r="G682">
        <v>8</v>
      </c>
    </row>
    <row r="683" spans="2:7">
      <c r="B683" t="s">
        <v>88</v>
      </c>
      <c r="C683" t="s">
        <v>99</v>
      </c>
      <c r="D683">
        <v>34</v>
      </c>
      <c r="E683" t="str">
        <f t="shared" si="10"/>
        <v>지구 과학I 34</v>
      </c>
      <c r="F683">
        <v>2</v>
      </c>
      <c r="G683">
        <v>9</v>
      </c>
    </row>
    <row r="684" spans="2:7">
      <c r="B684" t="s">
        <v>88</v>
      </c>
      <c r="C684" t="s">
        <v>99</v>
      </c>
      <c r="D684">
        <v>33</v>
      </c>
      <c r="E684" t="str">
        <f t="shared" si="10"/>
        <v>지구 과학I 33</v>
      </c>
      <c r="F684">
        <v>1</v>
      </c>
      <c r="G684">
        <v>9</v>
      </c>
    </row>
    <row r="685" spans="2:7">
      <c r="B685" t="s">
        <v>88</v>
      </c>
      <c r="C685" t="s">
        <v>99</v>
      </c>
      <c r="D685">
        <v>32</v>
      </c>
      <c r="E685" t="str">
        <f t="shared" si="10"/>
        <v>지구 과학I 32</v>
      </c>
      <c r="F685">
        <v>0</v>
      </c>
      <c r="G685">
        <v>9</v>
      </c>
    </row>
    <row r="686" spans="2:7">
      <c r="B686" t="s">
        <v>88</v>
      </c>
      <c r="C686" t="s">
        <v>99</v>
      </c>
      <c r="D686">
        <v>31</v>
      </c>
      <c r="E686" t="str">
        <f t="shared" si="10"/>
        <v>지구 과학I 31</v>
      </c>
      <c r="F686">
        <v>0</v>
      </c>
      <c r="G686">
        <v>9</v>
      </c>
    </row>
    <row r="687" spans="2:7">
      <c r="B687" t="s">
        <v>88</v>
      </c>
      <c r="C687" t="s">
        <v>99</v>
      </c>
      <c r="D687">
        <v>30</v>
      </c>
      <c r="E687" t="str">
        <f t="shared" si="10"/>
        <v>지구 과학I 30</v>
      </c>
      <c r="F687">
        <v>0</v>
      </c>
      <c r="G687">
        <v>9</v>
      </c>
    </row>
    <row r="688" spans="2:7">
      <c r="B688" t="s">
        <v>88</v>
      </c>
      <c r="C688" t="s">
        <v>99</v>
      </c>
      <c r="D688">
        <v>28</v>
      </c>
      <c r="E688" t="str">
        <f t="shared" si="10"/>
        <v>지구 과학I 28</v>
      </c>
      <c r="F688">
        <v>0</v>
      </c>
      <c r="G688">
        <v>9</v>
      </c>
    </row>
    <row r="689" spans="2:7">
      <c r="B689" t="s">
        <v>88</v>
      </c>
      <c r="C689" t="s">
        <v>100</v>
      </c>
      <c r="D689">
        <v>71</v>
      </c>
      <c r="E689" t="str">
        <f t="shared" si="10"/>
        <v>화학 71</v>
      </c>
      <c r="F689">
        <v>100</v>
      </c>
      <c r="G689">
        <v>1</v>
      </c>
    </row>
    <row r="690" spans="2:7">
      <c r="B690" t="s">
        <v>88</v>
      </c>
      <c r="C690" t="s">
        <v>100</v>
      </c>
      <c r="D690">
        <v>69</v>
      </c>
      <c r="E690" t="str">
        <f t="shared" si="10"/>
        <v>화학 69</v>
      </c>
      <c r="F690">
        <v>99</v>
      </c>
      <c r="G690">
        <v>1</v>
      </c>
    </row>
    <row r="691" spans="2:7">
      <c r="B691" t="s">
        <v>88</v>
      </c>
      <c r="C691" t="s">
        <v>100</v>
      </c>
      <c r="D691">
        <v>68</v>
      </c>
      <c r="E691" t="str">
        <f t="shared" si="10"/>
        <v>화학 68</v>
      </c>
      <c r="F691">
        <v>98</v>
      </c>
      <c r="G691">
        <v>1</v>
      </c>
    </row>
    <row r="692" spans="2:7">
      <c r="B692" t="s">
        <v>88</v>
      </c>
      <c r="C692" t="s">
        <v>100</v>
      </c>
      <c r="D692">
        <v>67</v>
      </c>
      <c r="E692" t="str">
        <f t="shared" si="10"/>
        <v>화학 67</v>
      </c>
      <c r="F692">
        <v>97</v>
      </c>
      <c r="G692">
        <v>1</v>
      </c>
    </row>
    <row r="693" spans="2:7">
      <c r="B693" t="s">
        <v>88</v>
      </c>
      <c r="C693" t="s">
        <v>100</v>
      </c>
      <c r="D693">
        <v>66</v>
      </c>
      <c r="E693" t="str">
        <f t="shared" si="10"/>
        <v>화학 66</v>
      </c>
      <c r="F693">
        <v>95</v>
      </c>
      <c r="G693">
        <v>2</v>
      </c>
    </row>
    <row r="694" spans="2:7">
      <c r="B694" t="s">
        <v>88</v>
      </c>
      <c r="C694" t="s">
        <v>100</v>
      </c>
      <c r="D694">
        <v>65</v>
      </c>
      <c r="E694" t="str">
        <f t="shared" si="10"/>
        <v>화학 65</v>
      </c>
      <c r="F694">
        <v>94</v>
      </c>
      <c r="G694">
        <v>2</v>
      </c>
    </row>
    <row r="695" spans="2:7">
      <c r="B695" t="s">
        <v>88</v>
      </c>
      <c r="C695" t="s">
        <v>100</v>
      </c>
      <c r="D695">
        <v>64</v>
      </c>
      <c r="E695" t="str">
        <f t="shared" si="10"/>
        <v>화학 64</v>
      </c>
      <c r="F695">
        <v>92</v>
      </c>
      <c r="G695">
        <v>2</v>
      </c>
    </row>
    <row r="696" spans="2:7">
      <c r="B696" t="s">
        <v>88</v>
      </c>
      <c r="C696" t="s">
        <v>100</v>
      </c>
      <c r="D696">
        <v>63</v>
      </c>
      <c r="E696" t="str">
        <f t="shared" si="10"/>
        <v>화학 63</v>
      </c>
      <c r="F696">
        <v>90</v>
      </c>
      <c r="G696">
        <v>2</v>
      </c>
    </row>
    <row r="697" spans="2:7">
      <c r="B697" t="s">
        <v>88</v>
      </c>
      <c r="C697" t="s">
        <v>100</v>
      </c>
      <c r="D697">
        <v>62</v>
      </c>
      <c r="E697" t="str">
        <f t="shared" si="10"/>
        <v>화학 62</v>
      </c>
      <c r="F697">
        <v>88</v>
      </c>
      <c r="G697">
        <v>3</v>
      </c>
    </row>
    <row r="698" spans="2:7">
      <c r="B698" t="s">
        <v>88</v>
      </c>
      <c r="C698" t="s">
        <v>100</v>
      </c>
      <c r="D698">
        <v>61</v>
      </c>
      <c r="E698" t="str">
        <f t="shared" si="10"/>
        <v>화학 61</v>
      </c>
      <c r="F698">
        <v>86</v>
      </c>
      <c r="G698">
        <v>3</v>
      </c>
    </row>
    <row r="699" spans="2:7">
      <c r="B699" t="s">
        <v>88</v>
      </c>
      <c r="C699" t="s">
        <v>100</v>
      </c>
      <c r="D699">
        <v>60</v>
      </c>
      <c r="E699" t="str">
        <f t="shared" si="10"/>
        <v>화학 60</v>
      </c>
      <c r="F699">
        <v>83</v>
      </c>
      <c r="G699">
        <v>3</v>
      </c>
    </row>
    <row r="700" spans="2:7">
      <c r="B700" t="s">
        <v>88</v>
      </c>
      <c r="C700" t="s">
        <v>100</v>
      </c>
      <c r="D700">
        <v>59</v>
      </c>
      <c r="E700" t="str">
        <f t="shared" si="10"/>
        <v>화학 59</v>
      </c>
      <c r="F700">
        <v>80</v>
      </c>
      <c r="G700">
        <v>3</v>
      </c>
    </row>
    <row r="701" spans="2:7">
      <c r="B701" t="s">
        <v>88</v>
      </c>
      <c r="C701" t="s">
        <v>100</v>
      </c>
      <c r="D701">
        <v>58</v>
      </c>
      <c r="E701" t="str">
        <f t="shared" si="10"/>
        <v>화학 58</v>
      </c>
      <c r="F701">
        <v>77</v>
      </c>
      <c r="G701">
        <v>3</v>
      </c>
    </row>
    <row r="702" spans="2:7">
      <c r="B702" t="s">
        <v>88</v>
      </c>
      <c r="C702" t="s">
        <v>100</v>
      </c>
      <c r="D702">
        <v>57</v>
      </c>
      <c r="E702" t="str">
        <f t="shared" si="10"/>
        <v>화학 57</v>
      </c>
      <c r="F702">
        <v>74</v>
      </c>
      <c r="G702">
        <v>4</v>
      </c>
    </row>
    <row r="703" spans="2:7">
      <c r="B703" t="s">
        <v>88</v>
      </c>
      <c r="C703" t="s">
        <v>100</v>
      </c>
      <c r="D703">
        <v>56</v>
      </c>
      <c r="E703" t="str">
        <f t="shared" si="10"/>
        <v>화학 56</v>
      </c>
      <c r="F703">
        <v>69</v>
      </c>
      <c r="G703">
        <v>4</v>
      </c>
    </row>
    <row r="704" spans="2:7">
      <c r="B704" t="s">
        <v>88</v>
      </c>
      <c r="C704" t="s">
        <v>100</v>
      </c>
      <c r="D704">
        <v>55</v>
      </c>
      <c r="E704" t="str">
        <f t="shared" si="10"/>
        <v>화학 55</v>
      </c>
      <c r="F704">
        <v>64</v>
      </c>
      <c r="G704">
        <v>4</v>
      </c>
    </row>
    <row r="705" spans="2:7">
      <c r="B705" t="s">
        <v>88</v>
      </c>
      <c r="C705" t="s">
        <v>100</v>
      </c>
      <c r="D705">
        <v>54</v>
      </c>
      <c r="E705" t="str">
        <f t="shared" si="10"/>
        <v>화학 54</v>
      </c>
      <c r="F705">
        <v>61</v>
      </c>
      <c r="G705">
        <v>4</v>
      </c>
    </row>
    <row r="706" spans="2:7">
      <c r="B706" t="s">
        <v>88</v>
      </c>
      <c r="C706" t="s">
        <v>100</v>
      </c>
      <c r="D706">
        <v>53</v>
      </c>
      <c r="E706" t="str">
        <f t="shared" si="10"/>
        <v>화학 53</v>
      </c>
      <c r="F706">
        <v>57</v>
      </c>
      <c r="G706">
        <v>5</v>
      </c>
    </row>
    <row r="707" spans="2:7">
      <c r="B707" t="s">
        <v>88</v>
      </c>
      <c r="C707" t="s">
        <v>100</v>
      </c>
      <c r="D707">
        <v>52</v>
      </c>
      <c r="E707" t="str">
        <f t="shared" si="10"/>
        <v>화학 52</v>
      </c>
      <c r="F707">
        <v>54</v>
      </c>
      <c r="G707">
        <v>5</v>
      </c>
    </row>
    <row r="708" spans="2:7">
      <c r="B708" t="s">
        <v>88</v>
      </c>
      <c r="C708" t="s">
        <v>100</v>
      </c>
      <c r="D708">
        <v>51</v>
      </c>
      <c r="E708" t="str">
        <f t="shared" ref="E708:E771" si="11">CONCATENATE(C708," ",D708)</f>
        <v>화학 51</v>
      </c>
      <c r="F708">
        <v>51</v>
      </c>
      <c r="G708">
        <v>5</v>
      </c>
    </row>
    <row r="709" spans="2:7">
      <c r="B709" t="s">
        <v>88</v>
      </c>
      <c r="C709" t="s">
        <v>100</v>
      </c>
      <c r="D709">
        <v>50</v>
      </c>
      <c r="E709" t="str">
        <f t="shared" si="11"/>
        <v>화학 50</v>
      </c>
      <c r="F709">
        <v>47</v>
      </c>
      <c r="G709">
        <v>5</v>
      </c>
    </row>
    <row r="710" spans="2:7">
      <c r="B710" t="s">
        <v>88</v>
      </c>
      <c r="C710" t="s">
        <v>100</v>
      </c>
      <c r="D710">
        <v>49</v>
      </c>
      <c r="E710" t="str">
        <f t="shared" si="11"/>
        <v>화학 49</v>
      </c>
      <c r="F710">
        <v>44</v>
      </c>
      <c r="G710">
        <v>5</v>
      </c>
    </row>
    <row r="711" spans="2:7">
      <c r="B711" t="s">
        <v>88</v>
      </c>
      <c r="C711" t="s">
        <v>100</v>
      </c>
      <c r="D711">
        <v>48</v>
      </c>
      <c r="E711" t="str">
        <f t="shared" si="11"/>
        <v>화학 48</v>
      </c>
      <c r="F711">
        <v>41</v>
      </c>
      <c r="G711">
        <v>5</v>
      </c>
    </row>
    <row r="712" spans="2:7">
      <c r="B712" t="s">
        <v>88</v>
      </c>
      <c r="C712" t="s">
        <v>100</v>
      </c>
      <c r="D712">
        <v>47</v>
      </c>
      <c r="E712" t="str">
        <f t="shared" si="11"/>
        <v>화학 47</v>
      </c>
      <c r="F712">
        <v>38</v>
      </c>
      <c r="G712">
        <v>6</v>
      </c>
    </row>
    <row r="713" spans="2:7">
      <c r="B713" t="s">
        <v>88</v>
      </c>
      <c r="C713" t="s">
        <v>100</v>
      </c>
      <c r="D713">
        <v>46</v>
      </c>
      <c r="E713" t="str">
        <f t="shared" si="11"/>
        <v>화학 46</v>
      </c>
      <c r="F713">
        <v>36</v>
      </c>
      <c r="G713">
        <v>6</v>
      </c>
    </row>
    <row r="714" spans="2:7">
      <c r="B714" t="s">
        <v>88</v>
      </c>
      <c r="C714" t="s">
        <v>100</v>
      </c>
      <c r="D714">
        <v>45</v>
      </c>
      <c r="E714" t="str">
        <f t="shared" si="11"/>
        <v>화학 45</v>
      </c>
      <c r="F714">
        <v>32</v>
      </c>
      <c r="G714">
        <v>6</v>
      </c>
    </row>
    <row r="715" spans="2:7">
      <c r="B715" t="s">
        <v>88</v>
      </c>
      <c r="C715" t="s">
        <v>100</v>
      </c>
      <c r="D715">
        <v>44</v>
      </c>
      <c r="E715" t="str">
        <f t="shared" si="11"/>
        <v>화학 44</v>
      </c>
      <c r="F715">
        <v>29</v>
      </c>
      <c r="G715">
        <v>6</v>
      </c>
    </row>
    <row r="716" spans="2:7">
      <c r="B716" t="s">
        <v>88</v>
      </c>
      <c r="C716" t="s">
        <v>100</v>
      </c>
      <c r="D716">
        <v>43</v>
      </c>
      <c r="E716" t="str">
        <f t="shared" si="11"/>
        <v>화학 43</v>
      </c>
      <c r="F716">
        <v>26</v>
      </c>
      <c r="G716">
        <v>6</v>
      </c>
    </row>
    <row r="717" spans="2:7">
      <c r="B717" t="s">
        <v>88</v>
      </c>
      <c r="C717" t="s">
        <v>100</v>
      </c>
      <c r="D717">
        <v>42</v>
      </c>
      <c r="E717" t="str">
        <f t="shared" si="11"/>
        <v>화학 42</v>
      </c>
      <c r="F717">
        <v>24</v>
      </c>
      <c r="G717">
        <v>6</v>
      </c>
    </row>
    <row r="718" spans="2:7">
      <c r="B718" t="s">
        <v>88</v>
      </c>
      <c r="C718" t="s">
        <v>100</v>
      </c>
      <c r="D718">
        <v>41</v>
      </c>
      <c r="E718" t="str">
        <f t="shared" si="11"/>
        <v>화학 41</v>
      </c>
      <c r="F718">
        <v>22</v>
      </c>
      <c r="G718">
        <v>6</v>
      </c>
    </row>
    <row r="719" spans="2:7">
      <c r="B719" t="s">
        <v>88</v>
      </c>
      <c r="C719" t="s">
        <v>100</v>
      </c>
      <c r="D719">
        <v>40</v>
      </c>
      <c r="E719" t="str">
        <f t="shared" si="11"/>
        <v>화학 40</v>
      </c>
      <c r="F719">
        <v>20</v>
      </c>
      <c r="G719">
        <v>7</v>
      </c>
    </row>
    <row r="720" spans="2:7">
      <c r="B720" t="s">
        <v>88</v>
      </c>
      <c r="C720" t="s">
        <v>100</v>
      </c>
      <c r="D720">
        <v>39</v>
      </c>
      <c r="E720" t="str">
        <f t="shared" si="11"/>
        <v>화학 39</v>
      </c>
      <c r="F720">
        <v>18</v>
      </c>
      <c r="G720">
        <v>7</v>
      </c>
    </row>
    <row r="721" spans="2:7">
      <c r="B721" t="s">
        <v>88</v>
      </c>
      <c r="C721" t="s">
        <v>100</v>
      </c>
      <c r="D721">
        <v>38</v>
      </c>
      <c r="E721" t="str">
        <f t="shared" si="11"/>
        <v>화학 38</v>
      </c>
      <c r="F721">
        <v>15</v>
      </c>
      <c r="G721">
        <v>7</v>
      </c>
    </row>
    <row r="722" spans="2:7">
      <c r="B722" t="s">
        <v>88</v>
      </c>
      <c r="C722" t="s">
        <v>100</v>
      </c>
      <c r="D722">
        <v>37</v>
      </c>
      <c r="E722" t="str">
        <f t="shared" si="11"/>
        <v>화학 37</v>
      </c>
      <c r="F722">
        <v>13</v>
      </c>
      <c r="G722">
        <v>7</v>
      </c>
    </row>
    <row r="723" spans="2:7">
      <c r="B723" t="s">
        <v>88</v>
      </c>
      <c r="C723" t="s">
        <v>100</v>
      </c>
      <c r="D723">
        <v>36</v>
      </c>
      <c r="E723" t="str">
        <f t="shared" si="11"/>
        <v>화학 36</v>
      </c>
      <c r="F723">
        <v>11</v>
      </c>
      <c r="G723">
        <v>7</v>
      </c>
    </row>
    <row r="724" spans="2:7">
      <c r="B724" t="s">
        <v>88</v>
      </c>
      <c r="C724" t="s">
        <v>100</v>
      </c>
      <c r="D724">
        <v>35</v>
      </c>
      <c r="E724" t="str">
        <f t="shared" si="11"/>
        <v>화학 35</v>
      </c>
      <c r="F724">
        <v>9</v>
      </c>
      <c r="G724">
        <v>8</v>
      </c>
    </row>
    <row r="725" spans="2:7">
      <c r="B725" t="s">
        <v>88</v>
      </c>
      <c r="C725" t="s">
        <v>100</v>
      </c>
      <c r="D725">
        <v>34</v>
      </c>
      <c r="E725" t="str">
        <f t="shared" si="11"/>
        <v>화학 34</v>
      </c>
      <c r="F725">
        <v>7</v>
      </c>
      <c r="G725">
        <v>8</v>
      </c>
    </row>
    <row r="726" spans="2:7">
      <c r="B726" t="s">
        <v>88</v>
      </c>
      <c r="C726" t="s">
        <v>100</v>
      </c>
      <c r="D726">
        <v>33</v>
      </c>
      <c r="E726" t="str">
        <f t="shared" si="11"/>
        <v>화학 33</v>
      </c>
      <c r="F726">
        <v>5</v>
      </c>
      <c r="G726">
        <v>8</v>
      </c>
    </row>
    <row r="727" spans="2:7">
      <c r="B727" t="s">
        <v>88</v>
      </c>
      <c r="C727" t="s">
        <v>100</v>
      </c>
      <c r="D727">
        <v>32</v>
      </c>
      <c r="E727" t="str">
        <f t="shared" si="11"/>
        <v>화학 32</v>
      </c>
      <c r="F727">
        <v>2</v>
      </c>
      <c r="G727">
        <v>9</v>
      </c>
    </row>
    <row r="728" spans="2:7">
      <c r="B728" t="s">
        <v>88</v>
      </c>
      <c r="C728" t="s">
        <v>100</v>
      </c>
      <c r="D728">
        <v>31</v>
      </c>
      <c r="E728" t="str">
        <f t="shared" si="11"/>
        <v>화학 31</v>
      </c>
      <c r="F728">
        <v>2</v>
      </c>
      <c r="G728">
        <v>9</v>
      </c>
    </row>
    <row r="729" spans="2:7">
      <c r="B729" t="s">
        <v>88</v>
      </c>
      <c r="C729" t="s">
        <v>100</v>
      </c>
      <c r="D729">
        <v>30</v>
      </c>
      <c r="E729" t="str">
        <f t="shared" si="11"/>
        <v>화학 30</v>
      </c>
      <c r="F729">
        <v>1</v>
      </c>
      <c r="G729">
        <v>9</v>
      </c>
    </row>
    <row r="730" spans="2:7">
      <c r="B730" t="s">
        <v>88</v>
      </c>
      <c r="C730" t="s">
        <v>100</v>
      </c>
      <c r="D730">
        <v>29</v>
      </c>
      <c r="E730" t="str">
        <f t="shared" si="11"/>
        <v>화학 29</v>
      </c>
      <c r="F730">
        <v>1</v>
      </c>
      <c r="G730">
        <v>9</v>
      </c>
    </row>
    <row r="731" spans="2:7">
      <c r="B731" t="s">
        <v>88</v>
      </c>
      <c r="C731" t="s">
        <v>100</v>
      </c>
      <c r="D731">
        <v>28</v>
      </c>
      <c r="E731" t="str">
        <f t="shared" si="11"/>
        <v>화학 28</v>
      </c>
      <c r="F731">
        <v>0</v>
      </c>
      <c r="G731">
        <v>9</v>
      </c>
    </row>
    <row r="732" spans="2:7">
      <c r="B732" t="s">
        <v>88</v>
      </c>
      <c r="C732" t="s">
        <v>100</v>
      </c>
      <c r="D732">
        <v>27</v>
      </c>
      <c r="E732" t="str">
        <f t="shared" si="11"/>
        <v>화학 27</v>
      </c>
      <c r="F732">
        <v>0</v>
      </c>
      <c r="G732">
        <v>9</v>
      </c>
    </row>
    <row r="733" spans="2:7">
      <c r="B733" t="s">
        <v>88</v>
      </c>
      <c r="C733" t="s">
        <v>100</v>
      </c>
      <c r="D733">
        <v>25</v>
      </c>
      <c r="E733" t="str">
        <f t="shared" si="11"/>
        <v>화학 25</v>
      </c>
      <c r="F733">
        <v>0</v>
      </c>
      <c r="G733">
        <v>9</v>
      </c>
    </row>
    <row r="734" spans="2:7">
      <c r="B734" t="s">
        <v>88</v>
      </c>
      <c r="C734" t="s">
        <v>101</v>
      </c>
      <c r="D734">
        <v>68</v>
      </c>
      <c r="E734" t="str">
        <f t="shared" si="11"/>
        <v>화학I 68</v>
      </c>
      <c r="F734">
        <v>99</v>
      </c>
      <c r="G734">
        <v>1</v>
      </c>
    </row>
    <row r="735" spans="2:7">
      <c r="B735" t="s">
        <v>88</v>
      </c>
      <c r="C735" t="s">
        <v>101</v>
      </c>
      <c r="D735">
        <v>66</v>
      </c>
      <c r="E735" t="str">
        <f t="shared" si="11"/>
        <v>화학I 66</v>
      </c>
      <c r="F735">
        <v>98</v>
      </c>
      <c r="G735">
        <v>1</v>
      </c>
    </row>
    <row r="736" spans="2:7">
      <c r="B736" t="s">
        <v>88</v>
      </c>
      <c r="C736" t="s">
        <v>101</v>
      </c>
      <c r="D736">
        <v>65</v>
      </c>
      <c r="E736" t="str">
        <f t="shared" si="11"/>
        <v>화학I 65</v>
      </c>
      <c r="F736">
        <v>96</v>
      </c>
      <c r="G736">
        <v>1</v>
      </c>
    </row>
    <row r="737" spans="2:7">
      <c r="B737" t="s">
        <v>88</v>
      </c>
      <c r="C737" t="s">
        <v>101</v>
      </c>
      <c r="D737">
        <v>64</v>
      </c>
      <c r="E737" t="str">
        <f t="shared" si="11"/>
        <v>화학I 64</v>
      </c>
      <c r="F737">
        <v>93</v>
      </c>
      <c r="G737">
        <v>2</v>
      </c>
    </row>
    <row r="738" spans="2:7">
      <c r="B738" t="s">
        <v>88</v>
      </c>
      <c r="C738" t="s">
        <v>101</v>
      </c>
      <c r="D738">
        <v>63</v>
      </c>
      <c r="E738" t="str">
        <f t="shared" si="11"/>
        <v>화학I 63</v>
      </c>
      <c r="F738">
        <v>90</v>
      </c>
      <c r="G738">
        <v>2</v>
      </c>
    </row>
    <row r="739" spans="2:7">
      <c r="B739" t="s">
        <v>88</v>
      </c>
      <c r="C739" t="s">
        <v>101</v>
      </c>
      <c r="D739">
        <v>62</v>
      </c>
      <c r="E739" t="str">
        <f t="shared" si="11"/>
        <v>화학I 62</v>
      </c>
      <c r="F739">
        <v>88</v>
      </c>
      <c r="G739">
        <v>2</v>
      </c>
    </row>
    <row r="740" spans="2:7">
      <c r="B740" t="s">
        <v>88</v>
      </c>
      <c r="C740" t="s">
        <v>101</v>
      </c>
      <c r="D740">
        <v>61</v>
      </c>
      <c r="E740" t="str">
        <f t="shared" si="11"/>
        <v>화학I 61</v>
      </c>
      <c r="F740">
        <v>85</v>
      </c>
      <c r="G740">
        <v>3</v>
      </c>
    </row>
    <row r="741" spans="2:7">
      <c r="B741" t="s">
        <v>88</v>
      </c>
      <c r="C741" t="s">
        <v>101</v>
      </c>
      <c r="D741">
        <v>60</v>
      </c>
      <c r="E741" t="str">
        <f t="shared" si="11"/>
        <v>화학I 60</v>
      </c>
      <c r="F741">
        <v>82</v>
      </c>
      <c r="G741">
        <v>3</v>
      </c>
    </row>
    <row r="742" spans="2:7">
      <c r="B742" t="s">
        <v>88</v>
      </c>
      <c r="C742" t="s">
        <v>101</v>
      </c>
      <c r="D742">
        <v>59</v>
      </c>
      <c r="E742" t="str">
        <f t="shared" si="11"/>
        <v>화학I 59</v>
      </c>
      <c r="F742">
        <v>78</v>
      </c>
      <c r="G742">
        <v>3</v>
      </c>
    </row>
    <row r="743" spans="2:7">
      <c r="B743" t="s">
        <v>88</v>
      </c>
      <c r="C743" t="s">
        <v>101</v>
      </c>
      <c r="D743">
        <v>58</v>
      </c>
      <c r="E743" t="str">
        <f t="shared" si="11"/>
        <v>화학I 58</v>
      </c>
      <c r="F743">
        <v>73</v>
      </c>
      <c r="G743">
        <v>4</v>
      </c>
    </row>
    <row r="744" spans="2:7">
      <c r="B744" t="s">
        <v>88</v>
      </c>
      <c r="C744" t="s">
        <v>101</v>
      </c>
      <c r="D744">
        <v>57</v>
      </c>
      <c r="E744" t="str">
        <f t="shared" si="11"/>
        <v>화학I 57</v>
      </c>
      <c r="F744">
        <v>70</v>
      </c>
      <c r="G744">
        <v>4</v>
      </c>
    </row>
    <row r="745" spans="2:7">
      <c r="B745" t="s">
        <v>88</v>
      </c>
      <c r="C745" t="s">
        <v>101</v>
      </c>
      <c r="D745">
        <v>56</v>
      </c>
      <c r="E745" t="str">
        <f t="shared" si="11"/>
        <v>화학I 56</v>
      </c>
      <c r="F745">
        <v>66</v>
      </c>
      <c r="G745">
        <v>4</v>
      </c>
    </row>
    <row r="746" spans="2:7">
      <c r="B746" t="s">
        <v>88</v>
      </c>
      <c r="C746" t="s">
        <v>101</v>
      </c>
      <c r="D746">
        <v>55</v>
      </c>
      <c r="E746" t="str">
        <f t="shared" si="11"/>
        <v>화학I 55</v>
      </c>
      <c r="F746">
        <v>63</v>
      </c>
      <c r="G746">
        <v>4</v>
      </c>
    </row>
    <row r="747" spans="2:7">
      <c r="B747" t="s">
        <v>88</v>
      </c>
      <c r="C747" t="s">
        <v>101</v>
      </c>
      <c r="D747">
        <v>54</v>
      </c>
      <c r="E747" t="str">
        <f t="shared" si="11"/>
        <v>화학I 54</v>
      </c>
      <c r="F747">
        <v>59</v>
      </c>
      <c r="G747">
        <v>4</v>
      </c>
    </row>
    <row r="748" spans="2:7">
      <c r="B748" t="s">
        <v>88</v>
      </c>
      <c r="C748" t="s">
        <v>101</v>
      </c>
      <c r="D748">
        <v>53</v>
      </c>
      <c r="E748" t="str">
        <f t="shared" si="11"/>
        <v>화학I 53</v>
      </c>
      <c r="F748">
        <v>55</v>
      </c>
      <c r="G748">
        <v>5</v>
      </c>
    </row>
    <row r="749" spans="2:7">
      <c r="B749" t="s">
        <v>88</v>
      </c>
      <c r="C749" t="s">
        <v>101</v>
      </c>
      <c r="D749">
        <v>52</v>
      </c>
      <c r="E749" t="str">
        <f t="shared" si="11"/>
        <v>화학I 52</v>
      </c>
      <c r="F749">
        <v>51</v>
      </c>
      <c r="G749">
        <v>5</v>
      </c>
    </row>
    <row r="750" spans="2:7">
      <c r="B750" t="s">
        <v>88</v>
      </c>
      <c r="C750" t="s">
        <v>101</v>
      </c>
      <c r="D750">
        <v>51</v>
      </c>
      <c r="E750" t="str">
        <f t="shared" si="11"/>
        <v>화학I 51</v>
      </c>
      <c r="F750">
        <v>48</v>
      </c>
      <c r="G750">
        <v>5</v>
      </c>
    </row>
    <row r="751" spans="2:7">
      <c r="B751" t="s">
        <v>88</v>
      </c>
      <c r="C751" t="s">
        <v>101</v>
      </c>
      <c r="D751">
        <v>50</v>
      </c>
      <c r="E751" t="str">
        <f t="shared" si="11"/>
        <v>화학I 50</v>
      </c>
      <c r="F751">
        <v>46</v>
      </c>
      <c r="G751">
        <v>5</v>
      </c>
    </row>
    <row r="752" spans="2:7">
      <c r="B752" t="s">
        <v>88</v>
      </c>
      <c r="C752" t="s">
        <v>101</v>
      </c>
      <c r="D752">
        <v>49</v>
      </c>
      <c r="E752" t="str">
        <f t="shared" si="11"/>
        <v>화학I 49</v>
      </c>
      <c r="F752">
        <v>44</v>
      </c>
      <c r="G752">
        <v>5</v>
      </c>
    </row>
    <row r="753" spans="2:7">
      <c r="B753" t="s">
        <v>88</v>
      </c>
      <c r="C753" t="s">
        <v>101</v>
      </c>
      <c r="D753">
        <v>48</v>
      </c>
      <c r="E753" t="str">
        <f t="shared" si="11"/>
        <v>화학I 48</v>
      </c>
      <c r="F753">
        <v>42</v>
      </c>
      <c r="G753">
        <v>5</v>
      </c>
    </row>
    <row r="754" spans="2:7">
      <c r="B754" t="s">
        <v>88</v>
      </c>
      <c r="C754" t="s">
        <v>101</v>
      </c>
      <c r="D754">
        <v>47</v>
      </c>
      <c r="E754" t="str">
        <f t="shared" si="11"/>
        <v>화학I 47</v>
      </c>
      <c r="F754">
        <v>39</v>
      </c>
      <c r="G754">
        <v>5</v>
      </c>
    </row>
    <row r="755" spans="2:7">
      <c r="B755" t="s">
        <v>88</v>
      </c>
      <c r="C755" t="s">
        <v>101</v>
      </c>
      <c r="D755">
        <v>46</v>
      </c>
      <c r="E755" t="str">
        <f t="shared" si="11"/>
        <v>화학I 46</v>
      </c>
      <c r="F755">
        <v>36</v>
      </c>
      <c r="G755">
        <v>6</v>
      </c>
    </row>
    <row r="756" spans="2:7">
      <c r="B756" t="s">
        <v>88</v>
      </c>
      <c r="C756" t="s">
        <v>101</v>
      </c>
      <c r="D756">
        <v>45</v>
      </c>
      <c r="E756" t="str">
        <f t="shared" si="11"/>
        <v>화학I 45</v>
      </c>
      <c r="F756">
        <v>34</v>
      </c>
      <c r="G756">
        <v>6</v>
      </c>
    </row>
    <row r="757" spans="2:7">
      <c r="B757" t="s">
        <v>88</v>
      </c>
      <c r="C757" t="s">
        <v>101</v>
      </c>
      <c r="D757">
        <v>44</v>
      </c>
      <c r="E757" t="str">
        <f t="shared" si="11"/>
        <v>화학I 44</v>
      </c>
      <c r="F757">
        <v>31</v>
      </c>
      <c r="G757">
        <v>6</v>
      </c>
    </row>
    <row r="758" spans="2:7">
      <c r="B758" t="s">
        <v>88</v>
      </c>
      <c r="C758" t="s">
        <v>101</v>
      </c>
      <c r="D758">
        <v>43</v>
      </c>
      <c r="E758" t="str">
        <f t="shared" si="11"/>
        <v>화학I 43</v>
      </c>
      <c r="F758">
        <v>29</v>
      </c>
      <c r="G758">
        <v>6</v>
      </c>
    </row>
    <row r="759" spans="2:7">
      <c r="B759" t="s">
        <v>88</v>
      </c>
      <c r="C759" t="s">
        <v>101</v>
      </c>
      <c r="D759">
        <v>42</v>
      </c>
      <c r="E759" t="str">
        <f t="shared" si="11"/>
        <v>화학I 42</v>
      </c>
      <c r="F759">
        <v>27</v>
      </c>
      <c r="G759">
        <v>6</v>
      </c>
    </row>
    <row r="760" spans="2:7">
      <c r="B760" t="s">
        <v>88</v>
      </c>
      <c r="C760" t="s">
        <v>101</v>
      </c>
      <c r="D760">
        <v>41</v>
      </c>
      <c r="E760" t="str">
        <f t="shared" si="11"/>
        <v>화학I 41</v>
      </c>
      <c r="F760">
        <v>24</v>
      </c>
      <c r="G760">
        <v>6</v>
      </c>
    </row>
    <row r="761" spans="2:7">
      <c r="B761" t="s">
        <v>88</v>
      </c>
      <c r="C761" t="s">
        <v>101</v>
      </c>
      <c r="D761">
        <v>40</v>
      </c>
      <c r="E761" t="str">
        <f t="shared" si="11"/>
        <v>화학I 40</v>
      </c>
      <c r="F761">
        <v>20</v>
      </c>
      <c r="G761">
        <v>7</v>
      </c>
    </row>
    <row r="762" spans="2:7">
      <c r="B762" t="s">
        <v>88</v>
      </c>
      <c r="C762" t="s">
        <v>101</v>
      </c>
      <c r="D762">
        <v>39</v>
      </c>
      <c r="E762" t="str">
        <f t="shared" si="11"/>
        <v>화학I 39</v>
      </c>
      <c r="F762">
        <v>17</v>
      </c>
      <c r="G762">
        <v>7</v>
      </c>
    </row>
    <row r="763" spans="2:7">
      <c r="B763" t="s">
        <v>88</v>
      </c>
      <c r="C763" t="s">
        <v>101</v>
      </c>
      <c r="D763">
        <v>38</v>
      </c>
      <c r="E763" t="str">
        <f t="shared" si="11"/>
        <v>화학I 38</v>
      </c>
      <c r="F763">
        <v>15</v>
      </c>
      <c r="G763">
        <v>7</v>
      </c>
    </row>
    <row r="764" spans="2:7">
      <c r="B764" t="s">
        <v>88</v>
      </c>
      <c r="C764" t="s">
        <v>101</v>
      </c>
      <c r="D764">
        <v>37</v>
      </c>
      <c r="E764" t="str">
        <f t="shared" si="11"/>
        <v>화학I 37</v>
      </c>
      <c r="F764">
        <v>13</v>
      </c>
      <c r="G764">
        <v>7</v>
      </c>
    </row>
    <row r="765" spans="2:7">
      <c r="B765" t="s">
        <v>88</v>
      </c>
      <c r="C765" t="s">
        <v>101</v>
      </c>
      <c r="D765">
        <v>36</v>
      </c>
      <c r="E765" t="str">
        <f t="shared" si="11"/>
        <v>화학I 36</v>
      </c>
      <c r="F765">
        <v>11</v>
      </c>
      <c r="G765">
        <v>7</v>
      </c>
    </row>
    <row r="766" spans="2:7">
      <c r="B766" t="s">
        <v>88</v>
      </c>
      <c r="C766" t="s">
        <v>101</v>
      </c>
      <c r="D766">
        <v>35</v>
      </c>
      <c r="E766" t="str">
        <f t="shared" si="11"/>
        <v>화학I 35</v>
      </c>
      <c r="F766">
        <v>9</v>
      </c>
      <c r="G766">
        <v>8</v>
      </c>
    </row>
    <row r="767" spans="2:7">
      <c r="B767" t="s">
        <v>88</v>
      </c>
      <c r="C767" t="s">
        <v>101</v>
      </c>
      <c r="D767">
        <v>34</v>
      </c>
      <c r="E767" t="str">
        <f t="shared" si="11"/>
        <v>화학I 34</v>
      </c>
      <c r="F767">
        <v>6</v>
      </c>
      <c r="G767">
        <v>8</v>
      </c>
    </row>
    <row r="768" spans="2:7">
      <c r="B768" t="s">
        <v>88</v>
      </c>
      <c r="C768" t="s">
        <v>101</v>
      </c>
      <c r="D768">
        <v>33</v>
      </c>
      <c r="E768" t="str">
        <f t="shared" si="11"/>
        <v>화학I 33</v>
      </c>
      <c r="F768">
        <v>4</v>
      </c>
      <c r="G768">
        <v>8</v>
      </c>
    </row>
    <row r="769" spans="2:7">
      <c r="B769" t="s">
        <v>88</v>
      </c>
      <c r="C769" t="s">
        <v>101</v>
      </c>
      <c r="D769">
        <v>32</v>
      </c>
      <c r="E769" t="str">
        <f t="shared" si="11"/>
        <v>화학I 32</v>
      </c>
      <c r="F769">
        <v>3</v>
      </c>
      <c r="G769">
        <v>9</v>
      </c>
    </row>
    <row r="770" spans="2:7">
      <c r="B770" t="s">
        <v>88</v>
      </c>
      <c r="C770" t="s">
        <v>101</v>
      </c>
      <c r="D770">
        <v>31</v>
      </c>
      <c r="E770" t="str">
        <f t="shared" si="11"/>
        <v>화학I 31</v>
      </c>
      <c r="F770">
        <v>2</v>
      </c>
      <c r="G770">
        <v>9</v>
      </c>
    </row>
    <row r="771" spans="2:7">
      <c r="B771" t="s">
        <v>88</v>
      </c>
      <c r="C771" t="s">
        <v>101</v>
      </c>
      <c r="D771">
        <v>30</v>
      </c>
      <c r="E771" t="str">
        <f t="shared" si="11"/>
        <v>화학I 30</v>
      </c>
      <c r="F771">
        <v>1</v>
      </c>
      <c r="G771">
        <v>9</v>
      </c>
    </row>
    <row r="772" spans="2:7">
      <c r="B772" t="s">
        <v>88</v>
      </c>
      <c r="C772" t="s">
        <v>101</v>
      </c>
      <c r="D772">
        <v>29</v>
      </c>
      <c r="E772" t="str">
        <f t="shared" ref="E772:E835" si="12">CONCATENATE(C772," ",D772)</f>
        <v>화학I 29</v>
      </c>
      <c r="F772">
        <v>1</v>
      </c>
      <c r="G772">
        <v>9</v>
      </c>
    </row>
    <row r="773" spans="2:7">
      <c r="B773" t="s">
        <v>88</v>
      </c>
      <c r="C773" t="s">
        <v>101</v>
      </c>
      <c r="D773">
        <v>28</v>
      </c>
      <c r="E773" t="str">
        <f t="shared" si="12"/>
        <v>화학I 28</v>
      </c>
      <c r="F773">
        <v>0</v>
      </c>
      <c r="G773">
        <v>9</v>
      </c>
    </row>
    <row r="774" spans="2:7">
      <c r="B774" t="s">
        <v>88</v>
      </c>
      <c r="C774" t="s">
        <v>101</v>
      </c>
      <c r="D774">
        <v>27</v>
      </c>
      <c r="E774" t="str">
        <f t="shared" si="12"/>
        <v>화학I 27</v>
      </c>
      <c r="F774">
        <v>0</v>
      </c>
      <c r="G774">
        <v>9</v>
      </c>
    </row>
    <row r="775" spans="2:7">
      <c r="B775" t="s">
        <v>88</v>
      </c>
      <c r="C775" t="s">
        <v>101</v>
      </c>
      <c r="D775">
        <v>25</v>
      </c>
      <c r="E775" t="str">
        <f t="shared" si="12"/>
        <v>화학I 25</v>
      </c>
      <c r="F775">
        <v>0</v>
      </c>
      <c r="G775">
        <v>9</v>
      </c>
    </row>
    <row r="776" spans="2:7">
      <c r="B776" t="s">
        <v>89</v>
      </c>
      <c r="C776" t="s">
        <v>57</v>
      </c>
      <c r="D776">
        <v>64</v>
      </c>
      <c r="E776" t="str">
        <f t="shared" si="12"/>
        <v>경제 64</v>
      </c>
      <c r="F776">
        <v>97</v>
      </c>
      <c r="G776">
        <v>1</v>
      </c>
    </row>
    <row r="777" spans="2:7">
      <c r="B777" t="s">
        <v>89</v>
      </c>
      <c r="C777" t="s">
        <v>57</v>
      </c>
      <c r="D777">
        <v>62</v>
      </c>
      <c r="E777" t="str">
        <f t="shared" si="12"/>
        <v>경제 62</v>
      </c>
      <c r="F777">
        <v>91</v>
      </c>
      <c r="G777">
        <v>2</v>
      </c>
    </row>
    <row r="778" spans="2:7">
      <c r="B778" t="s">
        <v>89</v>
      </c>
      <c r="C778" t="s">
        <v>57</v>
      </c>
      <c r="D778">
        <v>61</v>
      </c>
      <c r="E778" t="str">
        <f t="shared" si="12"/>
        <v>경제 61</v>
      </c>
      <c r="F778">
        <v>85</v>
      </c>
      <c r="G778">
        <v>3</v>
      </c>
    </row>
    <row r="779" spans="2:7">
      <c r="B779" t="s">
        <v>89</v>
      </c>
      <c r="C779" t="s">
        <v>57</v>
      </c>
      <c r="D779">
        <v>60</v>
      </c>
      <c r="E779" t="str">
        <f t="shared" si="12"/>
        <v>경제 60</v>
      </c>
      <c r="F779">
        <v>79</v>
      </c>
      <c r="G779">
        <v>3</v>
      </c>
    </row>
    <row r="780" spans="2:7">
      <c r="B780" t="s">
        <v>89</v>
      </c>
      <c r="C780" t="s">
        <v>57</v>
      </c>
      <c r="D780">
        <v>59</v>
      </c>
      <c r="E780" t="str">
        <f t="shared" si="12"/>
        <v>경제 59</v>
      </c>
      <c r="F780">
        <v>74</v>
      </c>
      <c r="G780">
        <v>4</v>
      </c>
    </row>
    <row r="781" spans="2:7">
      <c r="B781" t="s">
        <v>89</v>
      </c>
      <c r="C781" t="s">
        <v>57</v>
      </c>
      <c r="D781">
        <v>58</v>
      </c>
      <c r="E781" t="str">
        <f t="shared" si="12"/>
        <v>경제 58</v>
      </c>
      <c r="F781">
        <v>69</v>
      </c>
      <c r="G781">
        <v>4</v>
      </c>
    </row>
    <row r="782" spans="2:7">
      <c r="B782" t="s">
        <v>89</v>
      </c>
      <c r="C782" t="s">
        <v>57</v>
      </c>
      <c r="D782">
        <v>57</v>
      </c>
      <c r="E782" t="str">
        <f t="shared" si="12"/>
        <v>경제 57</v>
      </c>
      <c r="F782">
        <v>66</v>
      </c>
      <c r="G782">
        <v>4</v>
      </c>
    </row>
    <row r="783" spans="2:7">
      <c r="B783" t="s">
        <v>89</v>
      </c>
      <c r="C783" t="s">
        <v>57</v>
      </c>
      <c r="D783">
        <v>56</v>
      </c>
      <c r="E783" t="str">
        <f t="shared" si="12"/>
        <v>경제 56</v>
      </c>
      <c r="F783">
        <v>62</v>
      </c>
      <c r="G783">
        <v>4</v>
      </c>
    </row>
    <row r="784" spans="2:7">
      <c r="B784" t="s">
        <v>89</v>
      </c>
      <c r="C784" t="s">
        <v>57</v>
      </c>
      <c r="D784">
        <v>55</v>
      </c>
      <c r="E784" t="str">
        <f t="shared" si="12"/>
        <v>경제 55</v>
      </c>
      <c r="F784">
        <v>59</v>
      </c>
      <c r="G784">
        <v>5</v>
      </c>
    </row>
    <row r="785" spans="2:7">
      <c r="B785" t="s">
        <v>89</v>
      </c>
      <c r="C785" t="s">
        <v>57</v>
      </c>
      <c r="D785">
        <v>54</v>
      </c>
      <c r="E785" t="str">
        <f t="shared" si="12"/>
        <v>경제 54</v>
      </c>
      <c r="F785">
        <v>56</v>
      </c>
      <c r="G785">
        <v>5</v>
      </c>
    </row>
    <row r="786" spans="2:7">
      <c r="B786" t="s">
        <v>89</v>
      </c>
      <c r="C786" t="s">
        <v>57</v>
      </c>
      <c r="D786">
        <v>53</v>
      </c>
      <c r="E786" t="str">
        <f t="shared" si="12"/>
        <v>경제 53</v>
      </c>
      <c r="F786">
        <v>53</v>
      </c>
      <c r="G786">
        <v>5</v>
      </c>
    </row>
    <row r="787" spans="2:7">
      <c r="B787" t="s">
        <v>89</v>
      </c>
      <c r="C787" t="s">
        <v>57</v>
      </c>
      <c r="D787">
        <v>52</v>
      </c>
      <c r="E787" t="str">
        <f t="shared" si="12"/>
        <v>경제 52</v>
      </c>
      <c r="F787">
        <v>50</v>
      </c>
      <c r="G787">
        <v>5</v>
      </c>
    </row>
    <row r="788" spans="2:7">
      <c r="B788" t="s">
        <v>89</v>
      </c>
      <c r="C788" t="s">
        <v>57</v>
      </c>
      <c r="D788">
        <v>51</v>
      </c>
      <c r="E788" t="str">
        <f t="shared" si="12"/>
        <v>경제 51</v>
      </c>
      <c r="F788">
        <v>49</v>
      </c>
      <c r="G788">
        <v>5</v>
      </c>
    </row>
    <row r="789" spans="2:7">
      <c r="B789" t="s">
        <v>89</v>
      </c>
      <c r="C789" t="s">
        <v>57</v>
      </c>
      <c r="D789">
        <v>50</v>
      </c>
      <c r="E789" t="str">
        <f t="shared" si="12"/>
        <v>경제 50</v>
      </c>
      <c r="F789">
        <v>46</v>
      </c>
      <c r="G789">
        <v>5</v>
      </c>
    </row>
    <row r="790" spans="2:7">
      <c r="B790" t="s">
        <v>89</v>
      </c>
      <c r="C790" t="s">
        <v>57</v>
      </c>
      <c r="D790">
        <v>49</v>
      </c>
      <c r="E790" t="str">
        <f t="shared" si="12"/>
        <v>경제 49</v>
      </c>
      <c r="F790">
        <v>44</v>
      </c>
      <c r="G790">
        <v>5</v>
      </c>
    </row>
    <row r="791" spans="2:7">
      <c r="B791" t="s">
        <v>89</v>
      </c>
      <c r="C791" t="s">
        <v>57</v>
      </c>
      <c r="D791">
        <v>48</v>
      </c>
      <c r="E791" t="str">
        <f t="shared" si="12"/>
        <v>경제 48</v>
      </c>
      <c r="F791">
        <v>42</v>
      </c>
      <c r="G791">
        <v>5</v>
      </c>
    </row>
    <row r="792" spans="2:7">
      <c r="B792" t="s">
        <v>89</v>
      </c>
      <c r="C792" t="s">
        <v>57</v>
      </c>
      <c r="D792">
        <v>47</v>
      </c>
      <c r="E792" t="str">
        <f t="shared" si="12"/>
        <v>경제 47</v>
      </c>
      <c r="F792">
        <v>39</v>
      </c>
      <c r="G792">
        <v>5</v>
      </c>
    </row>
    <row r="793" spans="2:7">
      <c r="B793" t="s">
        <v>89</v>
      </c>
      <c r="C793" t="s">
        <v>57</v>
      </c>
      <c r="D793">
        <v>46</v>
      </c>
      <c r="E793" t="str">
        <f t="shared" si="12"/>
        <v>경제 46</v>
      </c>
      <c r="F793">
        <v>37</v>
      </c>
      <c r="G793">
        <v>6</v>
      </c>
    </row>
    <row r="794" spans="2:7">
      <c r="B794" t="s">
        <v>89</v>
      </c>
      <c r="C794" t="s">
        <v>57</v>
      </c>
      <c r="D794">
        <v>45</v>
      </c>
      <c r="E794" t="str">
        <f t="shared" si="12"/>
        <v>경제 45</v>
      </c>
      <c r="F794">
        <v>35</v>
      </c>
      <c r="G794">
        <v>6</v>
      </c>
    </row>
    <row r="795" spans="2:7">
      <c r="B795" t="s">
        <v>89</v>
      </c>
      <c r="C795" t="s">
        <v>57</v>
      </c>
      <c r="D795">
        <v>44</v>
      </c>
      <c r="E795" t="str">
        <f t="shared" si="12"/>
        <v>경제 44</v>
      </c>
      <c r="F795">
        <v>32</v>
      </c>
      <c r="G795">
        <v>6</v>
      </c>
    </row>
    <row r="796" spans="2:7">
      <c r="B796" t="s">
        <v>89</v>
      </c>
      <c r="C796" t="s">
        <v>57</v>
      </c>
      <c r="D796">
        <v>43</v>
      </c>
      <c r="E796" t="str">
        <f t="shared" si="12"/>
        <v>경제 43</v>
      </c>
      <c r="F796">
        <v>30</v>
      </c>
      <c r="G796">
        <v>6</v>
      </c>
    </row>
    <row r="797" spans="2:7">
      <c r="B797" t="s">
        <v>89</v>
      </c>
      <c r="C797" t="s">
        <v>57</v>
      </c>
      <c r="D797">
        <v>42</v>
      </c>
      <c r="E797" t="str">
        <f t="shared" si="12"/>
        <v>경제 42</v>
      </c>
      <c r="F797">
        <v>28</v>
      </c>
      <c r="G797">
        <v>6</v>
      </c>
    </row>
    <row r="798" spans="2:7">
      <c r="B798" t="s">
        <v>89</v>
      </c>
      <c r="C798" t="s">
        <v>57</v>
      </c>
      <c r="D798">
        <v>41</v>
      </c>
      <c r="E798" t="str">
        <f t="shared" si="12"/>
        <v>경제 41</v>
      </c>
      <c r="F798">
        <v>25</v>
      </c>
      <c r="G798">
        <v>6</v>
      </c>
    </row>
    <row r="799" spans="2:7">
      <c r="B799" t="s">
        <v>89</v>
      </c>
      <c r="C799" t="s">
        <v>57</v>
      </c>
      <c r="D799">
        <v>40</v>
      </c>
      <c r="E799" t="str">
        <f t="shared" si="12"/>
        <v>경제 40</v>
      </c>
      <c r="F799">
        <v>23</v>
      </c>
      <c r="G799">
        <v>6</v>
      </c>
    </row>
    <row r="800" spans="2:7">
      <c r="B800" t="s">
        <v>89</v>
      </c>
      <c r="C800" t="s">
        <v>57</v>
      </c>
      <c r="D800">
        <v>39</v>
      </c>
      <c r="E800" t="str">
        <f t="shared" si="12"/>
        <v>경제 39</v>
      </c>
      <c r="F800">
        <v>20</v>
      </c>
      <c r="G800">
        <v>7</v>
      </c>
    </row>
    <row r="801" spans="2:7">
      <c r="B801" t="s">
        <v>89</v>
      </c>
      <c r="C801" t="s">
        <v>57</v>
      </c>
      <c r="D801">
        <v>38</v>
      </c>
      <c r="E801" t="str">
        <f t="shared" si="12"/>
        <v>경제 38</v>
      </c>
      <c r="F801">
        <v>17</v>
      </c>
      <c r="G801">
        <v>7</v>
      </c>
    </row>
    <row r="802" spans="2:7">
      <c r="B802" t="s">
        <v>89</v>
      </c>
      <c r="C802" t="s">
        <v>57</v>
      </c>
      <c r="D802">
        <v>37</v>
      </c>
      <c r="E802" t="str">
        <f t="shared" si="12"/>
        <v>경제 37</v>
      </c>
      <c r="F802">
        <v>15</v>
      </c>
      <c r="G802">
        <v>7</v>
      </c>
    </row>
    <row r="803" spans="2:7">
      <c r="B803" t="s">
        <v>89</v>
      </c>
      <c r="C803" t="s">
        <v>57</v>
      </c>
      <c r="D803">
        <v>36</v>
      </c>
      <c r="E803" t="str">
        <f t="shared" si="12"/>
        <v>경제 36</v>
      </c>
      <c r="F803">
        <v>11</v>
      </c>
      <c r="G803">
        <v>7</v>
      </c>
    </row>
    <row r="804" spans="2:7">
      <c r="B804" t="s">
        <v>89</v>
      </c>
      <c r="C804" t="s">
        <v>57</v>
      </c>
      <c r="D804">
        <v>35</v>
      </c>
      <c r="E804" t="str">
        <f t="shared" si="12"/>
        <v>경제 35</v>
      </c>
      <c r="F804">
        <v>8</v>
      </c>
      <c r="G804">
        <v>8</v>
      </c>
    </row>
    <row r="805" spans="2:7">
      <c r="B805" t="s">
        <v>89</v>
      </c>
      <c r="C805" t="s">
        <v>57</v>
      </c>
      <c r="D805">
        <v>34</v>
      </c>
      <c r="E805" t="str">
        <f t="shared" si="12"/>
        <v>경제 34</v>
      </c>
      <c r="F805">
        <v>7</v>
      </c>
      <c r="G805">
        <v>8</v>
      </c>
    </row>
    <row r="806" spans="2:7">
      <c r="B806" t="s">
        <v>89</v>
      </c>
      <c r="C806" t="s">
        <v>57</v>
      </c>
      <c r="D806">
        <v>33</v>
      </c>
      <c r="E806" t="str">
        <f t="shared" si="12"/>
        <v>경제 33</v>
      </c>
      <c r="F806">
        <v>4</v>
      </c>
      <c r="G806">
        <v>8</v>
      </c>
    </row>
    <row r="807" spans="2:7">
      <c r="B807" t="s">
        <v>89</v>
      </c>
      <c r="C807" t="s">
        <v>57</v>
      </c>
      <c r="D807">
        <v>32</v>
      </c>
      <c r="E807" t="str">
        <f t="shared" si="12"/>
        <v>경제 32</v>
      </c>
      <c r="F807">
        <v>2</v>
      </c>
      <c r="G807">
        <v>9</v>
      </c>
    </row>
    <row r="808" spans="2:7">
      <c r="B808" t="s">
        <v>89</v>
      </c>
      <c r="C808" t="s">
        <v>57</v>
      </c>
      <c r="D808">
        <v>31</v>
      </c>
      <c r="E808" t="str">
        <f t="shared" si="12"/>
        <v>경제 31</v>
      </c>
      <c r="F808">
        <v>1</v>
      </c>
      <c r="G808">
        <v>9</v>
      </c>
    </row>
    <row r="809" spans="2:7">
      <c r="B809" t="s">
        <v>89</v>
      </c>
      <c r="C809" t="s">
        <v>57</v>
      </c>
      <c r="D809">
        <v>30</v>
      </c>
      <c r="E809" t="str">
        <f t="shared" si="12"/>
        <v>경제 30</v>
      </c>
      <c r="F809">
        <v>1</v>
      </c>
      <c r="G809">
        <v>9</v>
      </c>
    </row>
    <row r="810" spans="2:7">
      <c r="B810" t="s">
        <v>89</v>
      </c>
      <c r="C810" t="s">
        <v>57</v>
      </c>
      <c r="D810">
        <v>29</v>
      </c>
      <c r="E810" t="str">
        <f t="shared" si="12"/>
        <v>경제 29</v>
      </c>
      <c r="F810">
        <v>0</v>
      </c>
      <c r="G810">
        <v>9</v>
      </c>
    </row>
    <row r="811" spans="2:7">
      <c r="B811" t="s">
        <v>89</v>
      </c>
      <c r="C811" t="s">
        <v>57</v>
      </c>
      <c r="D811">
        <v>28</v>
      </c>
      <c r="E811" t="str">
        <f t="shared" si="12"/>
        <v>경제 28</v>
      </c>
      <c r="F811">
        <v>0</v>
      </c>
      <c r="G811">
        <v>9</v>
      </c>
    </row>
    <row r="812" spans="2:7">
      <c r="B812" t="s">
        <v>89</v>
      </c>
      <c r="C812" t="s">
        <v>57</v>
      </c>
      <c r="D812">
        <v>27</v>
      </c>
      <c r="E812" t="str">
        <f t="shared" si="12"/>
        <v>경제 27</v>
      </c>
      <c r="F812">
        <v>0</v>
      </c>
      <c r="G812">
        <v>9</v>
      </c>
    </row>
    <row r="813" spans="2:7">
      <c r="B813" t="s">
        <v>89</v>
      </c>
      <c r="C813" t="s">
        <v>948</v>
      </c>
      <c r="D813">
        <v>66</v>
      </c>
      <c r="E813" t="str">
        <f t="shared" si="12"/>
        <v>동아 66</v>
      </c>
      <c r="F813">
        <v>99</v>
      </c>
      <c r="G813">
        <v>1</v>
      </c>
    </row>
    <row r="814" spans="2:7">
      <c r="B814" t="s">
        <v>89</v>
      </c>
      <c r="C814" t="s">
        <v>948</v>
      </c>
      <c r="D814">
        <v>65</v>
      </c>
      <c r="E814" t="str">
        <f t="shared" si="12"/>
        <v>동아 65</v>
      </c>
      <c r="F814">
        <v>96</v>
      </c>
      <c r="G814">
        <v>1</v>
      </c>
    </row>
    <row r="815" spans="2:7">
      <c r="B815" t="s">
        <v>89</v>
      </c>
      <c r="C815" t="s">
        <v>948</v>
      </c>
      <c r="D815">
        <v>64</v>
      </c>
      <c r="E815" t="str">
        <f t="shared" si="12"/>
        <v>동아 64</v>
      </c>
      <c r="F815">
        <v>92</v>
      </c>
      <c r="G815">
        <v>2</v>
      </c>
    </row>
    <row r="816" spans="2:7">
      <c r="B816" t="s">
        <v>89</v>
      </c>
      <c r="C816" t="s">
        <v>948</v>
      </c>
      <c r="D816">
        <v>63</v>
      </c>
      <c r="E816" t="str">
        <f t="shared" si="12"/>
        <v>동아 63</v>
      </c>
      <c r="F816">
        <v>91</v>
      </c>
      <c r="G816">
        <v>2</v>
      </c>
    </row>
    <row r="817" spans="2:7">
      <c r="B817" t="s">
        <v>89</v>
      </c>
      <c r="C817" t="s">
        <v>948</v>
      </c>
      <c r="D817">
        <v>62</v>
      </c>
      <c r="E817" t="str">
        <f t="shared" si="12"/>
        <v>동아 62</v>
      </c>
      <c r="F817">
        <v>87</v>
      </c>
      <c r="G817">
        <v>2</v>
      </c>
    </row>
    <row r="818" spans="2:7">
      <c r="B818" t="s">
        <v>89</v>
      </c>
      <c r="C818" t="s">
        <v>948</v>
      </c>
      <c r="D818">
        <v>61</v>
      </c>
      <c r="E818" t="str">
        <f t="shared" si="12"/>
        <v>동아 61</v>
      </c>
      <c r="F818">
        <v>83</v>
      </c>
      <c r="G818">
        <v>3</v>
      </c>
    </row>
    <row r="819" spans="2:7">
      <c r="B819" t="s">
        <v>89</v>
      </c>
      <c r="C819" t="s">
        <v>948</v>
      </c>
      <c r="D819">
        <v>60</v>
      </c>
      <c r="E819" t="str">
        <f t="shared" si="12"/>
        <v>동아 60</v>
      </c>
      <c r="F819">
        <v>78</v>
      </c>
      <c r="G819">
        <v>3</v>
      </c>
    </row>
    <row r="820" spans="2:7">
      <c r="B820" t="s">
        <v>89</v>
      </c>
      <c r="C820" t="s">
        <v>948</v>
      </c>
      <c r="D820">
        <v>59</v>
      </c>
      <c r="E820" t="str">
        <f t="shared" si="12"/>
        <v>동아 59</v>
      </c>
      <c r="F820">
        <v>74</v>
      </c>
      <c r="G820">
        <v>4</v>
      </c>
    </row>
    <row r="821" spans="2:7">
      <c r="B821" t="s">
        <v>89</v>
      </c>
      <c r="C821" t="s">
        <v>948</v>
      </c>
      <c r="D821">
        <v>58</v>
      </c>
      <c r="E821" t="str">
        <f t="shared" si="12"/>
        <v>동아 58</v>
      </c>
      <c r="F821">
        <v>71</v>
      </c>
      <c r="G821">
        <v>4</v>
      </c>
    </row>
    <row r="822" spans="2:7">
      <c r="B822" t="s">
        <v>89</v>
      </c>
      <c r="C822" t="s">
        <v>948</v>
      </c>
      <c r="D822">
        <v>57</v>
      </c>
      <c r="E822" t="str">
        <f t="shared" si="12"/>
        <v>동아 57</v>
      </c>
      <c r="F822">
        <v>68</v>
      </c>
      <c r="G822">
        <v>4</v>
      </c>
    </row>
    <row r="823" spans="2:7">
      <c r="B823" t="s">
        <v>89</v>
      </c>
      <c r="C823" t="s">
        <v>948</v>
      </c>
      <c r="D823">
        <v>56</v>
      </c>
      <c r="E823" t="str">
        <f t="shared" si="12"/>
        <v>동아 56</v>
      </c>
      <c r="F823">
        <v>64</v>
      </c>
      <c r="G823">
        <v>4</v>
      </c>
    </row>
    <row r="824" spans="2:7">
      <c r="B824" t="s">
        <v>89</v>
      </c>
      <c r="C824" t="s">
        <v>948</v>
      </c>
      <c r="D824">
        <v>55</v>
      </c>
      <c r="E824" t="str">
        <f t="shared" si="12"/>
        <v>동아 55</v>
      </c>
      <c r="F824">
        <v>61</v>
      </c>
      <c r="G824">
        <v>4</v>
      </c>
    </row>
    <row r="825" spans="2:7">
      <c r="B825" t="s">
        <v>89</v>
      </c>
      <c r="C825" t="s">
        <v>948</v>
      </c>
      <c r="D825">
        <v>54</v>
      </c>
      <c r="E825" t="str">
        <f t="shared" si="12"/>
        <v>동아 54</v>
      </c>
      <c r="F825">
        <v>59</v>
      </c>
      <c r="G825">
        <v>5</v>
      </c>
    </row>
    <row r="826" spans="2:7">
      <c r="B826" t="s">
        <v>89</v>
      </c>
      <c r="C826" t="s">
        <v>948</v>
      </c>
      <c r="D826">
        <v>53</v>
      </c>
      <c r="E826" t="str">
        <f t="shared" si="12"/>
        <v>동아 53</v>
      </c>
      <c r="F826">
        <v>56</v>
      </c>
      <c r="G826">
        <v>5</v>
      </c>
    </row>
    <row r="827" spans="2:7">
      <c r="B827" t="s">
        <v>89</v>
      </c>
      <c r="C827" t="s">
        <v>948</v>
      </c>
      <c r="D827">
        <v>52</v>
      </c>
      <c r="E827" t="str">
        <f t="shared" si="12"/>
        <v>동아 52</v>
      </c>
      <c r="F827">
        <v>54</v>
      </c>
      <c r="G827">
        <v>5</v>
      </c>
    </row>
    <row r="828" spans="2:7">
      <c r="B828" t="s">
        <v>89</v>
      </c>
      <c r="C828" t="s">
        <v>948</v>
      </c>
      <c r="D828">
        <v>51</v>
      </c>
      <c r="E828" t="str">
        <f t="shared" si="12"/>
        <v>동아 51</v>
      </c>
      <c r="F828">
        <v>52</v>
      </c>
      <c r="G828">
        <v>5</v>
      </c>
    </row>
    <row r="829" spans="2:7">
      <c r="B829" t="s">
        <v>89</v>
      </c>
      <c r="C829" t="s">
        <v>948</v>
      </c>
      <c r="D829">
        <v>50</v>
      </c>
      <c r="E829" t="str">
        <f t="shared" si="12"/>
        <v>동아 50</v>
      </c>
      <c r="F829">
        <v>49</v>
      </c>
      <c r="G829">
        <v>5</v>
      </c>
    </row>
    <row r="830" spans="2:7">
      <c r="B830" t="s">
        <v>89</v>
      </c>
      <c r="C830" t="s">
        <v>948</v>
      </c>
      <c r="D830">
        <v>49</v>
      </c>
      <c r="E830" t="str">
        <f t="shared" si="12"/>
        <v>동아 49</v>
      </c>
      <c r="F830">
        <v>47</v>
      </c>
      <c r="G830">
        <v>5</v>
      </c>
    </row>
    <row r="831" spans="2:7">
      <c r="B831" t="s">
        <v>89</v>
      </c>
      <c r="C831" t="s">
        <v>948</v>
      </c>
      <c r="D831">
        <v>48</v>
      </c>
      <c r="E831" t="str">
        <f t="shared" si="12"/>
        <v>동아 48</v>
      </c>
      <c r="F831">
        <v>45</v>
      </c>
      <c r="G831">
        <v>5</v>
      </c>
    </row>
    <row r="832" spans="2:7">
      <c r="B832" t="s">
        <v>89</v>
      </c>
      <c r="C832" t="s">
        <v>948</v>
      </c>
      <c r="D832">
        <v>47</v>
      </c>
      <c r="E832" t="str">
        <f t="shared" si="12"/>
        <v>동아 47</v>
      </c>
      <c r="F832">
        <v>42</v>
      </c>
      <c r="G832">
        <v>5</v>
      </c>
    </row>
    <row r="833" spans="2:7">
      <c r="B833" t="s">
        <v>89</v>
      </c>
      <c r="C833" t="s">
        <v>948</v>
      </c>
      <c r="D833">
        <v>46</v>
      </c>
      <c r="E833" t="str">
        <f t="shared" si="12"/>
        <v>동아 46</v>
      </c>
      <c r="F833">
        <v>38</v>
      </c>
      <c r="G833">
        <v>6</v>
      </c>
    </row>
    <row r="834" spans="2:7">
      <c r="B834" t="s">
        <v>89</v>
      </c>
      <c r="C834" t="s">
        <v>948</v>
      </c>
      <c r="D834">
        <v>45</v>
      </c>
      <c r="E834" t="str">
        <f t="shared" si="12"/>
        <v>동아 45</v>
      </c>
      <c r="F834">
        <v>36</v>
      </c>
      <c r="G834">
        <v>6</v>
      </c>
    </row>
    <row r="835" spans="2:7">
      <c r="B835" t="s">
        <v>89</v>
      </c>
      <c r="C835" t="s">
        <v>948</v>
      </c>
      <c r="D835">
        <v>44</v>
      </c>
      <c r="E835" t="str">
        <f t="shared" si="12"/>
        <v>동아 44</v>
      </c>
      <c r="F835">
        <v>34</v>
      </c>
      <c r="G835">
        <v>6</v>
      </c>
    </row>
    <row r="836" spans="2:7">
      <c r="B836" t="s">
        <v>89</v>
      </c>
      <c r="C836" t="s">
        <v>948</v>
      </c>
      <c r="D836">
        <v>43</v>
      </c>
      <c r="E836" t="str">
        <f t="shared" ref="E836:E899" si="13">CONCATENATE(C836," ",D836)</f>
        <v>동아 43</v>
      </c>
      <c r="F836">
        <v>30</v>
      </c>
      <c r="G836">
        <v>6</v>
      </c>
    </row>
    <row r="837" spans="2:7">
      <c r="B837" t="s">
        <v>89</v>
      </c>
      <c r="C837" t="s">
        <v>948</v>
      </c>
      <c r="D837">
        <v>42</v>
      </c>
      <c r="E837" t="str">
        <f t="shared" si="13"/>
        <v>동아 42</v>
      </c>
      <c r="F837">
        <v>26</v>
      </c>
      <c r="G837">
        <v>6</v>
      </c>
    </row>
    <row r="838" spans="2:7">
      <c r="B838" t="s">
        <v>89</v>
      </c>
      <c r="C838" t="s">
        <v>948</v>
      </c>
      <c r="D838">
        <v>41</v>
      </c>
      <c r="E838" t="str">
        <f t="shared" si="13"/>
        <v>동아 41</v>
      </c>
      <c r="F838">
        <v>24</v>
      </c>
      <c r="G838">
        <v>6</v>
      </c>
    </row>
    <row r="839" spans="2:7">
      <c r="B839" t="s">
        <v>89</v>
      </c>
      <c r="C839" t="s">
        <v>948</v>
      </c>
      <c r="D839">
        <v>40</v>
      </c>
      <c r="E839" t="str">
        <f t="shared" si="13"/>
        <v>동아 40</v>
      </c>
      <c r="F839">
        <v>21</v>
      </c>
      <c r="G839">
        <v>7</v>
      </c>
    </row>
    <row r="840" spans="2:7">
      <c r="B840" t="s">
        <v>89</v>
      </c>
      <c r="C840" t="s">
        <v>948</v>
      </c>
      <c r="D840">
        <v>39</v>
      </c>
      <c r="E840" t="str">
        <f t="shared" si="13"/>
        <v>동아 39</v>
      </c>
      <c r="F840">
        <v>18</v>
      </c>
      <c r="G840">
        <v>7</v>
      </c>
    </row>
    <row r="841" spans="2:7">
      <c r="B841" t="s">
        <v>89</v>
      </c>
      <c r="C841" t="s">
        <v>948</v>
      </c>
      <c r="D841">
        <v>38</v>
      </c>
      <c r="E841" t="str">
        <f t="shared" si="13"/>
        <v>동아 38</v>
      </c>
      <c r="F841">
        <v>15</v>
      </c>
      <c r="G841">
        <v>7</v>
      </c>
    </row>
    <row r="842" spans="2:7">
      <c r="B842" t="s">
        <v>89</v>
      </c>
      <c r="C842" t="s">
        <v>948</v>
      </c>
      <c r="D842">
        <v>37</v>
      </c>
      <c r="E842" t="str">
        <f t="shared" si="13"/>
        <v>동아 37</v>
      </c>
      <c r="F842">
        <v>11</v>
      </c>
      <c r="G842">
        <v>7</v>
      </c>
    </row>
    <row r="843" spans="2:7">
      <c r="B843" t="s">
        <v>89</v>
      </c>
      <c r="C843" t="s">
        <v>948</v>
      </c>
      <c r="D843">
        <v>36</v>
      </c>
      <c r="E843" t="str">
        <f t="shared" si="13"/>
        <v>동아 36</v>
      </c>
      <c r="F843">
        <v>9</v>
      </c>
      <c r="G843">
        <v>8</v>
      </c>
    </row>
    <row r="844" spans="2:7">
      <c r="B844" t="s">
        <v>89</v>
      </c>
      <c r="C844" t="s">
        <v>948</v>
      </c>
      <c r="D844">
        <v>35</v>
      </c>
      <c r="E844" t="str">
        <f t="shared" si="13"/>
        <v>동아 35</v>
      </c>
      <c r="F844">
        <v>7</v>
      </c>
      <c r="G844">
        <v>8</v>
      </c>
    </row>
    <row r="845" spans="2:7">
      <c r="B845" t="s">
        <v>89</v>
      </c>
      <c r="C845" t="s">
        <v>948</v>
      </c>
      <c r="D845">
        <v>34</v>
      </c>
      <c r="E845" t="str">
        <f t="shared" si="13"/>
        <v>동아 34</v>
      </c>
      <c r="F845">
        <v>5</v>
      </c>
      <c r="G845">
        <v>8</v>
      </c>
    </row>
    <row r="846" spans="2:7">
      <c r="B846" t="s">
        <v>89</v>
      </c>
      <c r="C846" t="s">
        <v>948</v>
      </c>
      <c r="D846">
        <v>33</v>
      </c>
      <c r="E846" t="str">
        <f t="shared" si="13"/>
        <v>동아 33</v>
      </c>
      <c r="F846">
        <v>3</v>
      </c>
      <c r="G846">
        <v>9</v>
      </c>
    </row>
    <row r="847" spans="2:7">
      <c r="B847" t="s">
        <v>89</v>
      </c>
      <c r="C847" t="s">
        <v>948</v>
      </c>
      <c r="D847">
        <v>32</v>
      </c>
      <c r="E847" t="str">
        <f t="shared" si="13"/>
        <v>동아 32</v>
      </c>
      <c r="F847">
        <v>2</v>
      </c>
      <c r="G847">
        <v>9</v>
      </c>
    </row>
    <row r="848" spans="2:7">
      <c r="B848" t="s">
        <v>89</v>
      </c>
      <c r="C848" t="s">
        <v>948</v>
      </c>
      <c r="D848">
        <v>31</v>
      </c>
      <c r="E848" t="str">
        <f t="shared" si="13"/>
        <v>동아 31</v>
      </c>
      <c r="F848">
        <v>1</v>
      </c>
      <c r="G848">
        <v>9</v>
      </c>
    </row>
    <row r="849" spans="2:7">
      <c r="B849" t="s">
        <v>89</v>
      </c>
      <c r="C849" t="s">
        <v>948</v>
      </c>
      <c r="D849">
        <v>30</v>
      </c>
      <c r="E849" t="str">
        <f t="shared" si="13"/>
        <v>동아 30</v>
      </c>
      <c r="F849">
        <v>1</v>
      </c>
      <c r="G849">
        <v>9</v>
      </c>
    </row>
    <row r="850" spans="2:7">
      <c r="B850" t="s">
        <v>89</v>
      </c>
      <c r="C850" t="s">
        <v>948</v>
      </c>
      <c r="D850">
        <v>29</v>
      </c>
      <c r="E850" t="str">
        <f t="shared" si="13"/>
        <v>동아 29</v>
      </c>
      <c r="F850">
        <v>0</v>
      </c>
      <c r="G850">
        <v>9</v>
      </c>
    </row>
    <row r="851" spans="2:7">
      <c r="B851" t="s">
        <v>89</v>
      </c>
      <c r="C851" t="s">
        <v>948</v>
      </c>
      <c r="D851">
        <v>28</v>
      </c>
      <c r="E851" t="str">
        <f t="shared" si="13"/>
        <v>동아 28</v>
      </c>
      <c r="F851">
        <v>0</v>
      </c>
      <c r="G851">
        <v>9</v>
      </c>
    </row>
    <row r="852" spans="2:7">
      <c r="B852" t="s">
        <v>89</v>
      </c>
      <c r="C852" t="s">
        <v>948</v>
      </c>
      <c r="D852">
        <v>27</v>
      </c>
      <c r="E852" t="str">
        <f t="shared" si="13"/>
        <v>동아 27</v>
      </c>
      <c r="F852">
        <v>0</v>
      </c>
      <c r="G852">
        <v>9</v>
      </c>
    </row>
    <row r="853" spans="2:7">
      <c r="B853" t="s">
        <v>89</v>
      </c>
      <c r="C853" t="s">
        <v>948</v>
      </c>
      <c r="D853">
        <v>25</v>
      </c>
      <c r="E853" t="str">
        <f t="shared" si="13"/>
        <v>동아 25</v>
      </c>
      <c r="F853">
        <v>0</v>
      </c>
      <c r="G853">
        <v>9</v>
      </c>
    </row>
    <row r="854" spans="2:7">
      <c r="B854" t="s">
        <v>89</v>
      </c>
      <c r="C854" t="s">
        <v>55</v>
      </c>
      <c r="D854">
        <v>67</v>
      </c>
      <c r="E854" t="str">
        <f t="shared" si="13"/>
        <v>법정 67</v>
      </c>
      <c r="F854">
        <v>99</v>
      </c>
      <c r="G854">
        <v>1</v>
      </c>
    </row>
    <row r="855" spans="2:7">
      <c r="B855" t="s">
        <v>89</v>
      </c>
      <c r="C855" t="s">
        <v>55</v>
      </c>
      <c r="D855">
        <v>65</v>
      </c>
      <c r="E855" t="str">
        <f t="shared" si="13"/>
        <v>법정 65</v>
      </c>
      <c r="F855">
        <v>97</v>
      </c>
      <c r="G855">
        <v>1</v>
      </c>
    </row>
    <row r="856" spans="2:7">
      <c r="B856" t="s">
        <v>89</v>
      </c>
      <c r="C856" t="s">
        <v>55</v>
      </c>
      <c r="D856">
        <v>64</v>
      </c>
      <c r="E856" t="str">
        <f t="shared" si="13"/>
        <v>법정 64</v>
      </c>
      <c r="F856">
        <v>94</v>
      </c>
      <c r="G856">
        <v>2</v>
      </c>
    </row>
    <row r="857" spans="2:7">
      <c r="B857" t="s">
        <v>89</v>
      </c>
      <c r="C857" t="s">
        <v>55</v>
      </c>
      <c r="D857">
        <v>63</v>
      </c>
      <c r="E857" t="str">
        <f t="shared" si="13"/>
        <v>법정 63</v>
      </c>
      <c r="F857">
        <v>90</v>
      </c>
      <c r="G857">
        <v>2</v>
      </c>
    </row>
    <row r="858" spans="2:7">
      <c r="B858" t="s">
        <v>89</v>
      </c>
      <c r="C858" t="s">
        <v>55</v>
      </c>
      <c r="D858">
        <v>62</v>
      </c>
      <c r="E858" t="str">
        <f t="shared" si="13"/>
        <v>법정 62</v>
      </c>
      <c r="F858">
        <v>87</v>
      </c>
      <c r="G858">
        <v>3</v>
      </c>
    </row>
    <row r="859" spans="2:7">
      <c r="B859" t="s">
        <v>89</v>
      </c>
      <c r="C859" t="s">
        <v>55</v>
      </c>
      <c r="D859">
        <v>61</v>
      </c>
      <c r="E859" t="str">
        <f t="shared" si="13"/>
        <v>법정 61</v>
      </c>
      <c r="F859">
        <v>85</v>
      </c>
      <c r="G859">
        <v>3</v>
      </c>
    </row>
    <row r="860" spans="2:7">
      <c r="B860" t="s">
        <v>89</v>
      </c>
      <c r="C860" t="s">
        <v>55</v>
      </c>
      <c r="D860">
        <v>60</v>
      </c>
      <c r="E860" t="str">
        <f t="shared" si="13"/>
        <v>법정 60</v>
      </c>
      <c r="F860">
        <v>82</v>
      </c>
      <c r="G860">
        <v>3</v>
      </c>
    </row>
    <row r="861" spans="2:7">
      <c r="B861" t="s">
        <v>89</v>
      </c>
      <c r="C861" t="s">
        <v>55</v>
      </c>
      <c r="D861">
        <v>59</v>
      </c>
      <c r="E861" t="str">
        <f t="shared" si="13"/>
        <v>법정 59</v>
      </c>
      <c r="F861">
        <v>78</v>
      </c>
      <c r="G861">
        <v>3</v>
      </c>
    </row>
    <row r="862" spans="2:7">
      <c r="B862" t="s">
        <v>89</v>
      </c>
      <c r="C862" t="s">
        <v>55</v>
      </c>
      <c r="D862">
        <v>58</v>
      </c>
      <c r="E862" t="str">
        <f t="shared" si="13"/>
        <v>법정 58</v>
      </c>
      <c r="F862">
        <v>73</v>
      </c>
      <c r="G862">
        <v>4</v>
      </c>
    </row>
    <row r="863" spans="2:7">
      <c r="B863" t="s">
        <v>89</v>
      </c>
      <c r="C863" t="s">
        <v>55</v>
      </c>
      <c r="D863">
        <v>57</v>
      </c>
      <c r="E863" t="str">
        <f t="shared" si="13"/>
        <v>법정 57</v>
      </c>
      <c r="F863">
        <v>70</v>
      </c>
      <c r="G863">
        <v>4</v>
      </c>
    </row>
    <row r="864" spans="2:7">
      <c r="B864" t="s">
        <v>89</v>
      </c>
      <c r="C864" t="s">
        <v>55</v>
      </c>
      <c r="D864">
        <v>56</v>
      </c>
      <c r="E864" t="str">
        <f t="shared" si="13"/>
        <v>법정 56</v>
      </c>
      <c r="F864">
        <v>67</v>
      </c>
      <c r="G864">
        <v>4</v>
      </c>
    </row>
    <row r="865" spans="2:7">
      <c r="B865" t="s">
        <v>89</v>
      </c>
      <c r="C865" t="s">
        <v>55</v>
      </c>
      <c r="D865">
        <v>55</v>
      </c>
      <c r="E865" t="str">
        <f t="shared" si="13"/>
        <v>법정 55</v>
      </c>
      <c r="F865">
        <v>64</v>
      </c>
      <c r="G865">
        <v>4</v>
      </c>
    </row>
    <row r="866" spans="2:7">
      <c r="B866" t="s">
        <v>89</v>
      </c>
      <c r="C866" t="s">
        <v>55</v>
      </c>
      <c r="D866">
        <v>54</v>
      </c>
      <c r="E866" t="str">
        <f t="shared" si="13"/>
        <v>법정 54</v>
      </c>
      <c r="F866">
        <v>60</v>
      </c>
      <c r="G866">
        <v>4</v>
      </c>
    </row>
    <row r="867" spans="2:7">
      <c r="B867" t="s">
        <v>89</v>
      </c>
      <c r="C867" t="s">
        <v>55</v>
      </c>
      <c r="D867">
        <v>53</v>
      </c>
      <c r="E867" t="str">
        <f t="shared" si="13"/>
        <v>법정 53</v>
      </c>
      <c r="F867">
        <v>56</v>
      </c>
      <c r="G867">
        <v>5</v>
      </c>
    </row>
    <row r="868" spans="2:7">
      <c r="B868" t="s">
        <v>89</v>
      </c>
      <c r="C868" t="s">
        <v>55</v>
      </c>
      <c r="D868">
        <v>52</v>
      </c>
      <c r="E868" t="str">
        <f t="shared" si="13"/>
        <v>법정 52</v>
      </c>
      <c r="F868">
        <v>53</v>
      </c>
      <c r="G868">
        <v>5</v>
      </c>
    </row>
    <row r="869" spans="2:7">
      <c r="B869" t="s">
        <v>89</v>
      </c>
      <c r="C869" t="s">
        <v>55</v>
      </c>
      <c r="D869">
        <v>51</v>
      </c>
      <c r="E869" t="str">
        <f t="shared" si="13"/>
        <v>법정 51</v>
      </c>
      <c r="F869">
        <v>50</v>
      </c>
      <c r="G869">
        <v>5</v>
      </c>
    </row>
    <row r="870" spans="2:7">
      <c r="B870" t="s">
        <v>89</v>
      </c>
      <c r="C870" t="s">
        <v>55</v>
      </c>
      <c r="D870">
        <v>50</v>
      </c>
      <c r="E870" t="str">
        <f t="shared" si="13"/>
        <v>법정 50</v>
      </c>
      <c r="F870">
        <v>48</v>
      </c>
      <c r="G870">
        <v>5</v>
      </c>
    </row>
    <row r="871" spans="2:7">
      <c r="B871" t="s">
        <v>89</v>
      </c>
      <c r="C871" t="s">
        <v>55</v>
      </c>
      <c r="D871">
        <v>49</v>
      </c>
      <c r="E871" t="str">
        <f t="shared" si="13"/>
        <v>법정 49</v>
      </c>
      <c r="F871">
        <v>44</v>
      </c>
      <c r="G871">
        <v>5</v>
      </c>
    </row>
    <row r="872" spans="2:7">
      <c r="B872" t="s">
        <v>89</v>
      </c>
      <c r="C872" t="s">
        <v>55</v>
      </c>
      <c r="D872">
        <v>48</v>
      </c>
      <c r="E872" t="str">
        <f t="shared" si="13"/>
        <v>법정 48</v>
      </c>
      <c r="F872">
        <v>41</v>
      </c>
      <c r="G872">
        <v>5</v>
      </c>
    </row>
    <row r="873" spans="2:7">
      <c r="B873" t="s">
        <v>89</v>
      </c>
      <c r="C873" t="s">
        <v>55</v>
      </c>
      <c r="D873">
        <v>47</v>
      </c>
      <c r="E873" t="str">
        <f t="shared" si="13"/>
        <v>법정 47</v>
      </c>
      <c r="F873">
        <v>39</v>
      </c>
      <c r="G873">
        <v>6</v>
      </c>
    </row>
    <row r="874" spans="2:7">
      <c r="B874" t="s">
        <v>89</v>
      </c>
      <c r="C874" t="s">
        <v>55</v>
      </c>
      <c r="D874">
        <v>46</v>
      </c>
      <c r="E874" t="str">
        <f t="shared" si="13"/>
        <v>법정 46</v>
      </c>
      <c r="F874">
        <v>36</v>
      </c>
      <c r="G874">
        <v>6</v>
      </c>
    </row>
    <row r="875" spans="2:7">
      <c r="B875" t="s">
        <v>89</v>
      </c>
      <c r="C875" t="s">
        <v>55</v>
      </c>
      <c r="D875">
        <v>45</v>
      </c>
      <c r="E875" t="str">
        <f t="shared" si="13"/>
        <v>법정 45</v>
      </c>
      <c r="F875">
        <v>33</v>
      </c>
      <c r="G875">
        <v>6</v>
      </c>
    </row>
    <row r="876" spans="2:7">
      <c r="B876" t="s">
        <v>89</v>
      </c>
      <c r="C876" t="s">
        <v>55</v>
      </c>
      <c r="D876">
        <v>44</v>
      </c>
      <c r="E876" t="str">
        <f t="shared" si="13"/>
        <v>법정 44</v>
      </c>
      <c r="F876">
        <v>30</v>
      </c>
      <c r="G876">
        <v>6</v>
      </c>
    </row>
    <row r="877" spans="2:7">
      <c r="B877" t="s">
        <v>89</v>
      </c>
      <c r="C877" t="s">
        <v>55</v>
      </c>
      <c r="D877">
        <v>43</v>
      </c>
      <c r="E877" t="str">
        <f t="shared" si="13"/>
        <v>법정 43</v>
      </c>
      <c r="F877">
        <v>28</v>
      </c>
      <c r="G877">
        <v>6</v>
      </c>
    </row>
    <row r="878" spans="2:7">
      <c r="B878" t="s">
        <v>89</v>
      </c>
      <c r="C878" t="s">
        <v>55</v>
      </c>
      <c r="D878">
        <v>42</v>
      </c>
      <c r="E878" t="str">
        <f t="shared" si="13"/>
        <v>법정 42</v>
      </c>
      <c r="F878">
        <v>25</v>
      </c>
      <c r="G878">
        <v>6</v>
      </c>
    </row>
    <row r="879" spans="2:7">
      <c r="B879" t="s">
        <v>89</v>
      </c>
      <c r="C879" t="s">
        <v>55</v>
      </c>
      <c r="D879">
        <v>41</v>
      </c>
      <c r="E879" t="str">
        <f t="shared" si="13"/>
        <v>법정 41</v>
      </c>
      <c r="F879">
        <v>23</v>
      </c>
      <c r="G879">
        <v>6</v>
      </c>
    </row>
    <row r="880" spans="2:7">
      <c r="B880" t="s">
        <v>89</v>
      </c>
      <c r="C880" t="s">
        <v>55</v>
      </c>
      <c r="D880">
        <v>40</v>
      </c>
      <c r="E880" t="str">
        <f t="shared" si="13"/>
        <v>법정 40</v>
      </c>
      <c r="F880">
        <v>20</v>
      </c>
      <c r="G880">
        <v>7</v>
      </c>
    </row>
    <row r="881" spans="2:7">
      <c r="B881" t="s">
        <v>89</v>
      </c>
      <c r="C881" t="s">
        <v>55</v>
      </c>
      <c r="D881">
        <v>39</v>
      </c>
      <c r="E881" t="str">
        <f t="shared" si="13"/>
        <v>법정 39</v>
      </c>
      <c r="F881">
        <v>17</v>
      </c>
      <c r="G881">
        <v>7</v>
      </c>
    </row>
    <row r="882" spans="2:7">
      <c r="B882" t="s">
        <v>89</v>
      </c>
      <c r="C882" t="s">
        <v>55</v>
      </c>
      <c r="D882">
        <v>38</v>
      </c>
      <c r="E882" t="str">
        <f t="shared" si="13"/>
        <v>법정 38</v>
      </c>
      <c r="F882">
        <v>15</v>
      </c>
      <c r="G882">
        <v>7</v>
      </c>
    </row>
    <row r="883" spans="2:7">
      <c r="B883" t="s">
        <v>89</v>
      </c>
      <c r="C883" t="s">
        <v>55</v>
      </c>
      <c r="D883">
        <v>37</v>
      </c>
      <c r="E883" t="str">
        <f t="shared" si="13"/>
        <v>법정 37</v>
      </c>
      <c r="F883">
        <v>13</v>
      </c>
      <c r="G883">
        <v>7</v>
      </c>
    </row>
    <row r="884" spans="2:7">
      <c r="B884" t="s">
        <v>89</v>
      </c>
      <c r="C884" t="s">
        <v>55</v>
      </c>
      <c r="D884">
        <v>36</v>
      </c>
      <c r="E884" t="str">
        <f t="shared" si="13"/>
        <v>법정 36</v>
      </c>
      <c r="F884">
        <v>11</v>
      </c>
      <c r="G884">
        <v>7</v>
      </c>
    </row>
    <row r="885" spans="2:7">
      <c r="B885" t="s">
        <v>89</v>
      </c>
      <c r="C885" t="s">
        <v>55</v>
      </c>
      <c r="D885">
        <v>35</v>
      </c>
      <c r="E885" t="str">
        <f t="shared" si="13"/>
        <v>법정 35</v>
      </c>
      <c r="F885">
        <v>8</v>
      </c>
      <c r="G885">
        <v>8</v>
      </c>
    </row>
    <row r="886" spans="2:7">
      <c r="B886" t="s">
        <v>89</v>
      </c>
      <c r="C886" t="s">
        <v>55</v>
      </c>
      <c r="D886">
        <v>34</v>
      </c>
      <c r="E886" t="str">
        <f t="shared" si="13"/>
        <v>법정 34</v>
      </c>
      <c r="F886">
        <v>5</v>
      </c>
      <c r="G886">
        <v>8</v>
      </c>
    </row>
    <row r="887" spans="2:7">
      <c r="B887" t="s">
        <v>89</v>
      </c>
      <c r="C887" t="s">
        <v>55</v>
      </c>
      <c r="D887">
        <v>33</v>
      </c>
      <c r="E887" t="str">
        <f t="shared" si="13"/>
        <v>법정 33</v>
      </c>
      <c r="F887">
        <v>4</v>
      </c>
      <c r="G887">
        <v>8</v>
      </c>
    </row>
    <row r="888" spans="2:7">
      <c r="B888" t="s">
        <v>89</v>
      </c>
      <c r="C888" t="s">
        <v>55</v>
      </c>
      <c r="D888">
        <v>32</v>
      </c>
      <c r="E888" t="str">
        <f t="shared" si="13"/>
        <v>법정 32</v>
      </c>
      <c r="F888">
        <v>3</v>
      </c>
      <c r="G888">
        <v>9</v>
      </c>
    </row>
    <row r="889" spans="2:7">
      <c r="B889" t="s">
        <v>89</v>
      </c>
      <c r="C889" t="s">
        <v>55</v>
      </c>
      <c r="D889">
        <v>31</v>
      </c>
      <c r="E889" t="str">
        <f t="shared" si="13"/>
        <v>법정 31</v>
      </c>
      <c r="F889">
        <v>2</v>
      </c>
      <c r="G889">
        <v>9</v>
      </c>
    </row>
    <row r="890" spans="2:7">
      <c r="B890" t="s">
        <v>89</v>
      </c>
      <c r="C890" t="s">
        <v>55</v>
      </c>
      <c r="D890">
        <v>30</v>
      </c>
      <c r="E890" t="str">
        <f t="shared" si="13"/>
        <v>법정 30</v>
      </c>
      <c r="F890">
        <v>1</v>
      </c>
      <c r="G890">
        <v>9</v>
      </c>
    </row>
    <row r="891" spans="2:7">
      <c r="B891" t="s">
        <v>89</v>
      </c>
      <c r="C891" t="s">
        <v>55</v>
      </c>
      <c r="D891">
        <v>29</v>
      </c>
      <c r="E891" t="str">
        <f t="shared" si="13"/>
        <v>법정 29</v>
      </c>
      <c r="F891">
        <v>1</v>
      </c>
      <c r="G891">
        <v>9</v>
      </c>
    </row>
    <row r="892" spans="2:7">
      <c r="B892" t="s">
        <v>89</v>
      </c>
      <c r="C892" t="s">
        <v>55</v>
      </c>
      <c r="D892">
        <v>28</v>
      </c>
      <c r="E892" t="str">
        <f t="shared" si="13"/>
        <v>법정 28</v>
      </c>
      <c r="F892">
        <v>0</v>
      </c>
      <c r="G892">
        <v>9</v>
      </c>
    </row>
    <row r="893" spans="2:7">
      <c r="B893" t="s">
        <v>89</v>
      </c>
      <c r="C893" t="s">
        <v>55</v>
      </c>
      <c r="D893">
        <v>27</v>
      </c>
      <c r="E893" t="str">
        <f t="shared" si="13"/>
        <v>법정 27</v>
      </c>
      <c r="F893">
        <v>0</v>
      </c>
      <c r="G893">
        <v>9</v>
      </c>
    </row>
    <row r="894" spans="2:7">
      <c r="B894" t="s">
        <v>89</v>
      </c>
      <c r="C894" t="s">
        <v>55</v>
      </c>
      <c r="D894">
        <v>25</v>
      </c>
      <c r="E894" t="str">
        <f t="shared" si="13"/>
        <v>법정 25</v>
      </c>
      <c r="F894">
        <v>0</v>
      </c>
      <c r="G894">
        <v>9</v>
      </c>
    </row>
    <row r="895" spans="2:7">
      <c r="B895" t="s">
        <v>89</v>
      </c>
      <c r="C895" t="s">
        <v>59</v>
      </c>
      <c r="D895">
        <v>65</v>
      </c>
      <c r="E895" t="str">
        <f t="shared" si="13"/>
        <v>사문 65</v>
      </c>
      <c r="F895">
        <v>97</v>
      </c>
      <c r="G895">
        <v>1</v>
      </c>
    </row>
    <row r="896" spans="2:7">
      <c r="B896" t="s">
        <v>89</v>
      </c>
      <c r="C896" t="s">
        <v>59</v>
      </c>
      <c r="D896">
        <v>64</v>
      </c>
      <c r="E896" t="str">
        <f t="shared" si="13"/>
        <v>사문 64</v>
      </c>
      <c r="F896">
        <v>93</v>
      </c>
      <c r="G896">
        <v>2</v>
      </c>
    </row>
    <row r="897" spans="2:7">
      <c r="B897" t="s">
        <v>89</v>
      </c>
      <c r="C897" t="s">
        <v>59</v>
      </c>
      <c r="D897">
        <v>63</v>
      </c>
      <c r="E897" t="str">
        <f t="shared" si="13"/>
        <v>사문 63</v>
      </c>
      <c r="F897">
        <v>90</v>
      </c>
      <c r="G897">
        <v>2</v>
      </c>
    </row>
    <row r="898" spans="2:7">
      <c r="B898" t="s">
        <v>89</v>
      </c>
      <c r="C898" t="s">
        <v>59</v>
      </c>
      <c r="D898">
        <v>62</v>
      </c>
      <c r="E898" t="str">
        <f t="shared" si="13"/>
        <v>사문 62</v>
      </c>
      <c r="F898">
        <v>87</v>
      </c>
      <c r="G898">
        <v>3</v>
      </c>
    </row>
    <row r="899" spans="2:7">
      <c r="B899" t="s">
        <v>89</v>
      </c>
      <c r="C899" t="s">
        <v>59</v>
      </c>
      <c r="D899">
        <v>61</v>
      </c>
      <c r="E899" t="str">
        <f t="shared" si="13"/>
        <v>사문 61</v>
      </c>
      <c r="F899">
        <v>83</v>
      </c>
      <c r="G899">
        <v>3</v>
      </c>
    </row>
    <row r="900" spans="2:7">
      <c r="B900" t="s">
        <v>89</v>
      </c>
      <c r="C900" t="s">
        <v>59</v>
      </c>
      <c r="D900">
        <v>60</v>
      </c>
      <c r="E900" t="str">
        <f t="shared" ref="E900:E963" si="14">CONCATENATE(C900," ",D900)</f>
        <v>사문 60</v>
      </c>
      <c r="F900">
        <v>78</v>
      </c>
      <c r="G900">
        <v>3</v>
      </c>
    </row>
    <row r="901" spans="2:7">
      <c r="B901" t="s">
        <v>89</v>
      </c>
      <c r="C901" t="s">
        <v>59</v>
      </c>
      <c r="D901">
        <v>59</v>
      </c>
      <c r="E901" t="str">
        <f t="shared" si="14"/>
        <v>사문 59</v>
      </c>
      <c r="F901">
        <v>75</v>
      </c>
      <c r="G901">
        <v>4</v>
      </c>
    </row>
    <row r="902" spans="2:7">
      <c r="B902" t="s">
        <v>89</v>
      </c>
      <c r="C902" t="s">
        <v>59</v>
      </c>
      <c r="D902">
        <v>58</v>
      </c>
      <c r="E902" t="str">
        <f t="shared" si="14"/>
        <v>사문 58</v>
      </c>
      <c r="F902">
        <v>72</v>
      </c>
      <c r="G902">
        <v>4</v>
      </c>
    </row>
    <row r="903" spans="2:7">
      <c r="B903" t="s">
        <v>89</v>
      </c>
      <c r="C903" t="s">
        <v>59</v>
      </c>
      <c r="D903">
        <v>57</v>
      </c>
      <c r="E903" t="str">
        <f t="shared" si="14"/>
        <v>사문 57</v>
      </c>
      <c r="F903">
        <v>68</v>
      </c>
      <c r="G903">
        <v>4</v>
      </c>
    </row>
    <row r="904" spans="2:7">
      <c r="B904" t="s">
        <v>89</v>
      </c>
      <c r="C904" t="s">
        <v>59</v>
      </c>
      <c r="D904">
        <v>56</v>
      </c>
      <c r="E904" t="str">
        <f t="shared" si="14"/>
        <v>사문 56</v>
      </c>
      <c r="F904">
        <v>64</v>
      </c>
      <c r="G904">
        <v>4</v>
      </c>
    </row>
    <row r="905" spans="2:7">
      <c r="B905" t="s">
        <v>89</v>
      </c>
      <c r="C905" t="s">
        <v>59</v>
      </c>
      <c r="D905">
        <v>55</v>
      </c>
      <c r="E905" t="str">
        <f t="shared" si="14"/>
        <v>사문 55</v>
      </c>
      <c r="F905">
        <v>62</v>
      </c>
      <c r="G905">
        <v>4</v>
      </c>
    </row>
    <row r="906" spans="2:7">
      <c r="B906" t="s">
        <v>89</v>
      </c>
      <c r="C906" t="s">
        <v>59</v>
      </c>
      <c r="D906">
        <v>54</v>
      </c>
      <c r="E906" t="str">
        <f t="shared" si="14"/>
        <v>사문 54</v>
      </c>
      <c r="F906">
        <v>59</v>
      </c>
      <c r="G906">
        <v>4</v>
      </c>
    </row>
    <row r="907" spans="2:7">
      <c r="B907" t="s">
        <v>89</v>
      </c>
      <c r="C907" t="s">
        <v>59</v>
      </c>
      <c r="D907">
        <v>53</v>
      </c>
      <c r="E907" t="str">
        <f t="shared" si="14"/>
        <v>사문 53</v>
      </c>
      <c r="F907">
        <v>56</v>
      </c>
      <c r="G907">
        <v>5</v>
      </c>
    </row>
    <row r="908" spans="2:7">
      <c r="B908" t="s">
        <v>89</v>
      </c>
      <c r="C908" t="s">
        <v>59</v>
      </c>
      <c r="D908">
        <v>52</v>
      </c>
      <c r="E908" t="str">
        <f t="shared" si="14"/>
        <v>사문 52</v>
      </c>
      <c r="F908">
        <v>54</v>
      </c>
      <c r="G908">
        <v>5</v>
      </c>
    </row>
    <row r="909" spans="2:7">
      <c r="B909" t="s">
        <v>89</v>
      </c>
      <c r="C909" t="s">
        <v>59</v>
      </c>
      <c r="D909">
        <v>51</v>
      </c>
      <c r="E909" t="str">
        <f t="shared" si="14"/>
        <v>사문 51</v>
      </c>
      <c r="F909">
        <v>52</v>
      </c>
      <c r="G909">
        <v>5</v>
      </c>
    </row>
    <row r="910" spans="2:7">
      <c r="B910" t="s">
        <v>89</v>
      </c>
      <c r="C910" t="s">
        <v>59</v>
      </c>
      <c r="D910">
        <v>50</v>
      </c>
      <c r="E910" t="str">
        <f t="shared" si="14"/>
        <v>사문 50</v>
      </c>
      <c r="F910">
        <v>49</v>
      </c>
      <c r="G910">
        <v>5</v>
      </c>
    </row>
    <row r="911" spans="2:7">
      <c r="B911" t="s">
        <v>89</v>
      </c>
      <c r="C911" t="s">
        <v>59</v>
      </c>
      <c r="D911">
        <v>49</v>
      </c>
      <c r="E911" t="str">
        <f t="shared" si="14"/>
        <v>사문 49</v>
      </c>
      <c r="F911">
        <v>46</v>
      </c>
      <c r="G911">
        <v>5</v>
      </c>
    </row>
    <row r="912" spans="2:7">
      <c r="B912" t="s">
        <v>89</v>
      </c>
      <c r="C912" t="s">
        <v>59</v>
      </c>
      <c r="D912">
        <v>48</v>
      </c>
      <c r="E912" t="str">
        <f t="shared" si="14"/>
        <v>사문 48</v>
      </c>
      <c r="F912">
        <v>44</v>
      </c>
      <c r="G912">
        <v>5</v>
      </c>
    </row>
    <row r="913" spans="2:7">
      <c r="B913" t="s">
        <v>89</v>
      </c>
      <c r="C913" t="s">
        <v>59</v>
      </c>
      <c r="D913">
        <v>47</v>
      </c>
      <c r="E913" t="str">
        <f t="shared" si="14"/>
        <v>사문 47</v>
      </c>
      <c r="F913">
        <v>42</v>
      </c>
      <c r="G913">
        <v>5</v>
      </c>
    </row>
    <row r="914" spans="2:7">
      <c r="B914" t="s">
        <v>89</v>
      </c>
      <c r="C914" t="s">
        <v>59</v>
      </c>
      <c r="D914">
        <v>46</v>
      </c>
      <c r="E914" t="str">
        <f t="shared" si="14"/>
        <v>사문 46</v>
      </c>
      <c r="F914">
        <v>39</v>
      </c>
      <c r="G914">
        <v>5</v>
      </c>
    </row>
    <row r="915" spans="2:7">
      <c r="B915" t="s">
        <v>89</v>
      </c>
      <c r="C915" t="s">
        <v>59</v>
      </c>
      <c r="D915">
        <v>45</v>
      </c>
      <c r="E915" t="str">
        <f t="shared" si="14"/>
        <v>사문 45</v>
      </c>
      <c r="F915">
        <v>36</v>
      </c>
      <c r="G915">
        <v>6</v>
      </c>
    </row>
    <row r="916" spans="2:7">
      <c r="B916" t="s">
        <v>89</v>
      </c>
      <c r="C916" t="s">
        <v>59</v>
      </c>
      <c r="D916">
        <v>44</v>
      </c>
      <c r="E916" t="str">
        <f t="shared" si="14"/>
        <v>사문 44</v>
      </c>
      <c r="F916">
        <v>33</v>
      </c>
      <c r="G916">
        <v>6</v>
      </c>
    </row>
    <row r="917" spans="2:7">
      <c r="B917" t="s">
        <v>89</v>
      </c>
      <c r="C917" t="s">
        <v>59</v>
      </c>
      <c r="D917">
        <v>43</v>
      </c>
      <c r="E917" t="str">
        <f t="shared" si="14"/>
        <v>사문 43</v>
      </c>
      <c r="F917">
        <v>30</v>
      </c>
      <c r="G917">
        <v>6</v>
      </c>
    </row>
    <row r="918" spans="2:7">
      <c r="B918" t="s">
        <v>89</v>
      </c>
      <c r="C918" t="s">
        <v>59</v>
      </c>
      <c r="D918">
        <v>42</v>
      </c>
      <c r="E918" t="str">
        <f t="shared" si="14"/>
        <v>사문 42</v>
      </c>
      <c r="F918">
        <v>26</v>
      </c>
      <c r="G918">
        <v>6</v>
      </c>
    </row>
    <row r="919" spans="2:7">
      <c r="B919" t="s">
        <v>89</v>
      </c>
      <c r="C919" t="s">
        <v>59</v>
      </c>
      <c r="D919">
        <v>41</v>
      </c>
      <c r="E919" t="str">
        <f t="shared" si="14"/>
        <v>사문 41</v>
      </c>
      <c r="F919">
        <v>24</v>
      </c>
      <c r="G919">
        <v>6</v>
      </c>
    </row>
    <row r="920" spans="2:7">
      <c r="B920" t="s">
        <v>89</v>
      </c>
      <c r="C920" t="s">
        <v>59</v>
      </c>
      <c r="D920">
        <v>40</v>
      </c>
      <c r="E920" t="str">
        <f t="shared" si="14"/>
        <v>사문 40</v>
      </c>
      <c r="F920">
        <v>21</v>
      </c>
      <c r="G920">
        <v>7</v>
      </c>
    </row>
    <row r="921" spans="2:7">
      <c r="B921" t="s">
        <v>89</v>
      </c>
      <c r="C921" t="s">
        <v>59</v>
      </c>
      <c r="D921">
        <v>39</v>
      </c>
      <c r="E921" t="str">
        <f t="shared" si="14"/>
        <v>사문 39</v>
      </c>
      <c r="F921">
        <v>18</v>
      </c>
      <c r="G921">
        <v>7</v>
      </c>
    </row>
    <row r="922" spans="2:7">
      <c r="B922" t="s">
        <v>89</v>
      </c>
      <c r="C922" t="s">
        <v>59</v>
      </c>
      <c r="D922">
        <v>38</v>
      </c>
      <c r="E922" t="str">
        <f t="shared" si="14"/>
        <v>사문 38</v>
      </c>
      <c r="F922">
        <v>14</v>
      </c>
      <c r="G922">
        <v>7</v>
      </c>
    </row>
    <row r="923" spans="2:7">
      <c r="B923" t="s">
        <v>89</v>
      </c>
      <c r="C923" t="s">
        <v>59</v>
      </c>
      <c r="D923">
        <v>37</v>
      </c>
      <c r="E923" t="str">
        <f t="shared" si="14"/>
        <v>사문 37</v>
      </c>
      <c r="F923">
        <v>12</v>
      </c>
      <c r="G923">
        <v>7</v>
      </c>
    </row>
    <row r="924" spans="2:7">
      <c r="B924" t="s">
        <v>89</v>
      </c>
      <c r="C924" t="s">
        <v>59</v>
      </c>
      <c r="D924">
        <v>36</v>
      </c>
      <c r="E924" t="str">
        <f t="shared" si="14"/>
        <v>사문 36</v>
      </c>
      <c r="F924">
        <v>10</v>
      </c>
      <c r="G924">
        <v>8</v>
      </c>
    </row>
    <row r="925" spans="2:7">
      <c r="B925" t="s">
        <v>89</v>
      </c>
      <c r="C925" t="s">
        <v>59</v>
      </c>
      <c r="D925">
        <v>35</v>
      </c>
      <c r="E925" t="str">
        <f t="shared" si="14"/>
        <v>사문 35</v>
      </c>
      <c r="F925">
        <v>7</v>
      </c>
      <c r="G925">
        <v>8</v>
      </c>
    </row>
    <row r="926" spans="2:7">
      <c r="B926" t="s">
        <v>89</v>
      </c>
      <c r="C926" t="s">
        <v>59</v>
      </c>
      <c r="D926">
        <v>34</v>
      </c>
      <c r="E926" t="str">
        <f t="shared" si="14"/>
        <v>사문 34</v>
      </c>
      <c r="F926">
        <v>5</v>
      </c>
      <c r="G926">
        <v>8</v>
      </c>
    </row>
    <row r="927" spans="2:7">
      <c r="B927" t="s">
        <v>89</v>
      </c>
      <c r="C927" t="s">
        <v>59</v>
      </c>
      <c r="D927">
        <v>33</v>
      </c>
      <c r="E927" t="str">
        <f t="shared" si="14"/>
        <v>사문 33</v>
      </c>
      <c r="F927">
        <v>4</v>
      </c>
      <c r="G927">
        <v>8</v>
      </c>
    </row>
    <row r="928" spans="2:7">
      <c r="B928" t="s">
        <v>89</v>
      </c>
      <c r="C928" t="s">
        <v>59</v>
      </c>
      <c r="D928">
        <v>32</v>
      </c>
      <c r="E928" t="str">
        <f t="shared" si="14"/>
        <v>사문 32</v>
      </c>
      <c r="F928">
        <v>2</v>
      </c>
      <c r="G928">
        <v>9</v>
      </c>
    </row>
    <row r="929" spans="2:7">
      <c r="B929" t="s">
        <v>89</v>
      </c>
      <c r="C929" t="s">
        <v>59</v>
      </c>
      <c r="D929">
        <v>31</v>
      </c>
      <c r="E929" t="str">
        <f t="shared" si="14"/>
        <v>사문 31</v>
      </c>
      <c r="F929">
        <v>1</v>
      </c>
      <c r="G929">
        <v>9</v>
      </c>
    </row>
    <row r="930" spans="2:7">
      <c r="B930" t="s">
        <v>89</v>
      </c>
      <c r="C930" t="s">
        <v>59</v>
      </c>
      <c r="D930">
        <v>30</v>
      </c>
      <c r="E930" t="str">
        <f t="shared" si="14"/>
        <v>사문 30</v>
      </c>
      <c r="F930">
        <v>1</v>
      </c>
      <c r="G930">
        <v>9</v>
      </c>
    </row>
    <row r="931" spans="2:7">
      <c r="B931" t="s">
        <v>89</v>
      </c>
      <c r="C931" t="s">
        <v>59</v>
      </c>
      <c r="D931">
        <v>29</v>
      </c>
      <c r="E931" t="str">
        <f t="shared" si="14"/>
        <v>사문 29</v>
      </c>
      <c r="F931">
        <v>1</v>
      </c>
      <c r="G931">
        <v>9</v>
      </c>
    </row>
    <row r="932" spans="2:7">
      <c r="B932" t="s">
        <v>89</v>
      </c>
      <c r="C932" t="s">
        <v>59</v>
      </c>
      <c r="D932">
        <v>28</v>
      </c>
      <c r="E932" t="str">
        <f t="shared" si="14"/>
        <v>사문 28</v>
      </c>
      <c r="F932">
        <v>0</v>
      </c>
      <c r="G932">
        <v>9</v>
      </c>
    </row>
    <row r="933" spans="2:7">
      <c r="B933" t="s">
        <v>89</v>
      </c>
      <c r="C933" t="s">
        <v>59</v>
      </c>
      <c r="D933">
        <v>26</v>
      </c>
      <c r="E933" t="str">
        <f t="shared" si="14"/>
        <v>사문 26</v>
      </c>
      <c r="F933">
        <v>0</v>
      </c>
      <c r="G933">
        <v>9</v>
      </c>
    </row>
    <row r="934" spans="2:7">
      <c r="B934" t="s">
        <v>89</v>
      </c>
      <c r="C934" t="s">
        <v>44</v>
      </c>
      <c r="D934">
        <v>68</v>
      </c>
      <c r="E934" t="str">
        <f t="shared" si="14"/>
        <v>생윤 68</v>
      </c>
      <c r="F934">
        <v>100</v>
      </c>
      <c r="G934">
        <v>1</v>
      </c>
    </row>
    <row r="935" spans="2:7">
      <c r="B935" t="s">
        <v>89</v>
      </c>
      <c r="C935" t="s">
        <v>44</v>
      </c>
      <c r="D935">
        <v>66</v>
      </c>
      <c r="E935" t="str">
        <f t="shared" si="14"/>
        <v>생윤 66</v>
      </c>
      <c r="F935">
        <v>99</v>
      </c>
      <c r="G935">
        <v>1</v>
      </c>
    </row>
    <row r="936" spans="2:7">
      <c r="B936" t="s">
        <v>89</v>
      </c>
      <c r="C936" t="s">
        <v>44</v>
      </c>
      <c r="D936">
        <v>65</v>
      </c>
      <c r="E936" t="str">
        <f t="shared" si="14"/>
        <v>생윤 65</v>
      </c>
      <c r="F936">
        <v>98</v>
      </c>
      <c r="G936">
        <v>1</v>
      </c>
    </row>
    <row r="937" spans="2:7">
      <c r="B937" t="s">
        <v>89</v>
      </c>
      <c r="C937" t="s">
        <v>44</v>
      </c>
      <c r="D937">
        <v>64</v>
      </c>
      <c r="E937" t="str">
        <f t="shared" si="14"/>
        <v>생윤 64</v>
      </c>
      <c r="F937">
        <v>96</v>
      </c>
      <c r="G937">
        <v>1</v>
      </c>
    </row>
    <row r="938" spans="2:7">
      <c r="B938" t="s">
        <v>89</v>
      </c>
      <c r="C938" t="s">
        <v>44</v>
      </c>
      <c r="D938">
        <v>63</v>
      </c>
      <c r="E938" t="str">
        <f t="shared" si="14"/>
        <v>생윤 63</v>
      </c>
      <c r="F938">
        <v>93</v>
      </c>
      <c r="G938">
        <v>2</v>
      </c>
    </row>
    <row r="939" spans="2:7">
      <c r="B939" t="s">
        <v>89</v>
      </c>
      <c r="C939" t="s">
        <v>44</v>
      </c>
      <c r="D939">
        <v>62</v>
      </c>
      <c r="E939" t="str">
        <f t="shared" si="14"/>
        <v>생윤 62</v>
      </c>
      <c r="F939">
        <v>90</v>
      </c>
      <c r="G939">
        <v>2</v>
      </c>
    </row>
    <row r="940" spans="2:7">
      <c r="B940" t="s">
        <v>89</v>
      </c>
      <c r="C940" t="s">
        <v>44</v>
      </c>
      <c r="D940">
        <v>61</v>
      </c>
      <c r="E940" t="str">
        <f t="shared" si="14"/>
        <v>생윤 61</v>
      </c>
      <c r="F940">
        <v>86</v>
      </c>
      <c r="G940">
        <v>2</v>
      </c>
    </row>
    <row r="941" spans="2:7">
      <c r="B941" t="s">
        <v>89</v>
      </c>
      <c r="C941" t="s">
        <v>44</v>
      </c>
      <c r="D941">
        <v>60</v>
      </c>
      <c r="E941" t="str">
        <f t="shared" si="14"/>
        <v>생윤 60</v>
      </c>
      <c r="F941">
        <v>82</v>
      </c>
      <c r="G941">
        <v>3</v>
      </c>
    </row>
    <row r="942" spans="2:7">
      <c r="B942" t="s">
        <v>89</v>
      </c>
      <c r="C942" t="s">
        <v>44</v>
      </c>
      <c r="D942">
        <v>59</v>
      </c>
      <c r="E942" t="str">
        <f t="shared" si="14"/>
        <v>생윤 59</v>
      </c>
      <c r="F942">
        <v>78</v>
      </c>
      <c r="G942">
        <v>3</v>
      </c>
    </row>
    <row r="943" spans="2:7">
      <c r="B943" t="s">
        <v>89</v>
      </c>
      <c r="C943" t="s">
        <v>44</v>
      </c>
      <c r="D943">
        <v>58</v>
      </c>
      <c r="E943" t="str">
        <f t="shared" si="14"/>
        <v>생윤 58</v>
      </c>
      <c r="F943">
        <v>74</v>
      </c>
      <c r="G943">
        <v>4</v>
      </c>
    </row>
    <row r="944" spans="2:7">
      <c r="B944" t="s">
        <v>89</v>
      </c>
      <c r="C944" t="s">
        <v>44</v>
      </c>
      <c r="D944">
        <v>57</v>
      </c>
      <c r="E944" t="str">
        <f t="shared" si="14"/>
        <v>생윤 57</v>
      </c>
      <c r="F944">
        <v>69</v>
      </c>
      <c r="G944">
        <v>4</v>
      </c>
    </row>
    <row r="945" spans="2:7">
      <c r="B945" t="s">
        <v>89</v>
      </c>
      <c r="C945" t="s">
        <v>44</v>
      </c>
      <c r="D945">
        <v>56</v>
      </c>
      <c r="E945" t="str">
        <f t="shared" si="14"/>
        <v>생윤 56</v>
      </c>
      <c r="F945">
        <v>65</v>
      </c>
      <c r="G945">
        <v>4</v>
      </c>
    </row>
    <row r="946" spans="2:7">
      <c r="B946" t="s">
        <v>89</v>
      </c>
      <c r="C946" t="s">
        <v>44</v>
      </c>
      <c r="D946">
        <v>55</v>
      </c>
      <c r="E946" t="str">
        <f t="shared" si="14"/>
        <v>생윤 55</v>
      </c>
      <c r="F946">
        <v>61</v>
      </c>
      <c r="G946">
        <v>4</v>
      </c>
    </row>
    <row r="947" spans="2:7">
      <c r="B947" t="s">
        <v>89</v>
      </c>
      <c r="C947" t="s">
        <v>44</v>
      </c>
      <c r="D947">
        <v>54</v>
      </c>
      <c r="E947" t="str">
        <f t="shared" si="14"/>
        <v>생윤 54</v>
      </c>
      <c r="F947">
        <v>57</v>
      </c>
      <c r="G947">
        <v>5</v>
      </c>
    </row>
    <row r="948" spans="2:7">
      <c r="B948" t="s">
        <v>89</v>
      </c>
      <c r="C948" t="s">
        <v>44</v>
      </c>
      <c r="D948">
        <v>53</v>
      </c>
      <c r="E948" t="str">
        <f t="shared" si="14"/>
        <v>생윤 53</v>
      </c>
      <c r="F948">
        <v>53</v>
      </c>
      <c r="G948">
        <v>5</v>
      </c>
    </row>
    <row r="949" spans="2:7">
      <c r="B949" t="s">
        <v>89</v>
      </c>
      <c r="C949" t="s">
        <v>44</v>
      </c>
      <c r="D949">
        <v>52</v>
      </c>
      <c r="E949" t="str">
        <f t="shared" si="14"/>
        <v>생윤 52</v>
      </c>
      <c r="F949">
        <v>50</v>
      </c>
      <c r="G949">
        <v>5</v>
      </c>
    </row>
    <row r="950" spans="2:7">
      <c r="B950" t="s">
        <v>89</v>
      </c>
      <c r="C950" t="s">
        <v>44</v>
      </c>
      <c r="D950">
        <v>51</v>
      </c>
      <c r="E950" t="str">
        <f t="shared" si="14"/>
        <v>생윤 51</v>
      </c>
      <c r="F950">
        <v>47</v>
      </c>
      <c r="G950">
        <v>5</v>
      </c>
    </row>
    <row r="951" spans="2:7">
      <c r="B951" t="s">
        <v>89</v>
      </c>
      <c r="C951" t="s">
        <v>44</v>
      </c>
      <c r="D951">
        <v>50</v>
      </c>
      <c r="E951" t="str">
        <f t="shared" si="14"/>
        <v>생윤 50</v>
      </c>
      <c r="F951">
        <v>44</v>
      </c>
      <c r="G951">
        <v>5</v>
      </c>
    </row>
    <row r="952" spans="2:7">
      <c r="B952" t="s">
        <v>89</v>
      </c>
      <c r="C952" t="s">
        <v>44</v>
      </c>
      <c r="D952">
        <v>49</v>
      </c>
      <c r="E952" t="str">
        <f t="shared" si="14"/>
        <v>생윤 49</v>
      </c>
      <c r="F952">
        <v>41</v>
      </c>
      <c r="G952">
        <v>5</v>
      </c>
    </row>
    <row r="953" spans="2:7">
      <c r="B953" t="s">
        <v>89</v>
      </c>
      <c r="C953" t="s">
        <v>44</v>
      </c>
      <c r="D953">
        <v>48</v>
      </c>
      <c r="E953" t="str">
        <f t="shared" si="14"/>
        <v>생윤 48</v>
      </c>
      <c r="F953">
        <v>38</v>
      </c>
      <c r="G953">
        <v>6</v>
      </c>
    </row>
    <row r="954" spans="2:7">
      <c r="B954" t="s">
        <v>89</v>
      </c>
      <c r="C954" t="s">
        <v>44</v>
      </c>
      <c r="D954">
        <v>47</v>
      </c>
      <c r="E954" t="str">
        <f t="shared" si="14"/>
        <v>생윤 47</v>
      </c>
      <c r="F954">
        <v>36</v>
      </c>
      <c r="G954">
        <v>6</v>
      </c>
    </row>
    <row r="955" spans="2:7">
      <c r="B955" t="s">
        <v>89</v>
      </c>
      <c r="C955" t="s">
        <v>44</v>
      </c>
      <c r="D955">
        <v>46</v>
      </c>
      <c r="E955" t="str">
        <f t="shared" si="14"/>
        <v>생윤 46</v>
      </c>
      <c r="F955">
        <v>33</v>
      </c>
      <c r="G955">
        <v>6</v>
      </c>
    </row>
    <row r="956" spans="2:7">
      <c r="B956" t="s">
        <v>89</v>
      </c>
      <c r="C956" t="s">
        <v>44</v>
      </c>
      <c r="D956">
        <v>45</v>
      </c>
      <c r="E956" t="str">
        <f t="shared" si="14"/>
        <v>생윤 45</v>
      </c>
      <c r="F956">
        <v>30</v>
      </c>
      <c r="G956">
        <v>6</v>
      </c>
    </row>
    <row r="957" spans="2:7">
      <c r="B957" t="s">
        <v>89</v>
      </c>
      <c r="C957" t="s">
        <v>44</v>
      </c>
      <c r="D957">
        <v>44</v>
      </c>
      <c r="E957" t="str">
        <f t="shared" si="14"/>
        <v>생윤 44</v>
      </c>
      <c r="F957">
        <v>28</v>
      </c>
      <c r="G957">
        <v>6</v>
      </c>
    </row>
    <row r="958" spans="2:7">
      <c r="B958" t="s">
        <v>89</v>
      </c>
      <c r="C958" t="s">
        <v>44</v>
      </c>
      <c r="D958">
        <v>43</v>
      </c>
      <c r="E958" t="str">
        <f t="shared" si="14"/>
        <v>생윤 43</v>
      </c>
      <c r="F958">
        <v>26</v>
      </c>
      <c r="G958">
        <v>6</v>
      </c>
    </row>
    <row r="959" spans="2:7">
      <c r="B959" t="s">
        <v>89</v>
      </c>
      <c r="C959" t="s">
        <v>44</v>
      </c>
      <c r="D959">
        <v>42</v>
      </c>
      <c r="E959" t="str">
        <f t="shared" si="14"/>
        <v>생윤 42</v>
      </c>
      <c r="F959">
        <v>24</v>
      </c>
      <c r="G959">
        <v>6</v>
      </c>
    </row>
    <row r="960" spans="2:7">
      <c r="B960" t="s">
        <v>89</v>
      </c>
      <c r="C960" t="s">
        <v>44</v>
      </c>
      <c r="D960">
        <v>41</v>
      </c>
      <c r="E960" t="str">
        <f t="shared" si="14"/>
        <v>생윤 41</v>
      </c>
      <c r="F960">
        <v>22</v>
      </c>
      <c r="G960">
        <v>7</v>
      </c>
    </row>
    <row r="961" spans="2:7">
      <c r="B961" t="s">
        <v>89</v>
      </c>
      <c r="C961" t="s">
        <v>44</v>
      </c>
      <c r="D961">
        <v>40</v>
      </c>
      <c r="E961" t="str">
        <f t="shared" si="14"/>
        <v>생윤 40</v>
      </c>
      <c r="F961">
        <v>20</v>
      </c>
      <c r="G961">
        <v>7</v>
      </c>
    </row>
    <row r="962" spans="2:7">
      <c r="B962" t="s">
        <v>89</v>
      </c>
      <c r="C962" t="s">
        <v>44</v>
      </c>
      <c r="D962">
        <v>39</v>
      </c>
      <c r="E962" t="str">
        <f t="shared" si="14"/>
        <v>생윤 39</v>
      </c>
      <c r="F962">
        <v>18</v>
      </c>
      <c r="G962">
        <v>7</v>
      </c>
    </row>
    <row r="963" spans="2:7">
      <c r="B963" t="s">
        <v>89</v>
      </c>
      <c r="C963" t="s">
        <v>44</v>
      </c>
      <c r="D963">
        <v>38</v>
      </c>
      <c r="E963" t="str">
        <f t="shared" si="14"/>
        <v>생윤 38</v>
      </c>
      <c r="F963">
        <v>16</v>
      </c>
      <c r="G963">
        <v>7</v>
      </c>
    </row>
    <row r="964" spans="2:7">
      <c r="B964" t="s">
        <v>89</v>
      </c>
      <c r="C964" t="s">
        <v>44</v>
      </c>
      <c r="D964">
        <v>37</v>
      </c>
      <c r="E964" t="str">
        <f t="shared" ref="E964:E1027" si="15">CONCATENATE(C964," ",D964)</f>
        <v>생윤 37</v>
      </c>
      <c r="F964">
        <v>13</v>
      </c>
      <c r="G964">
        <v>7</v>
      </c>
    </row>
    <row r="965" spans="2:7">
      <c r="B965" t="s">
        <v>89</v>
      </c>
      <c r="C965" t="s">
        <v>44</v>
      </c>
      <c r="D965">
        <v>36</v>
      </c>
      <c r="E965" t="str">
        <f t="shared" si="15"/>
        <v>생윤 36</v>
      </c>
      <c r="F965">
        <v>11</v>
      </c>
      <c r="G965">
        <v>7</v>
      </c>
    </row>
    <row r="966" spans="2:7">
      <c r="B966" t="s">
        <v>89</v>
      </c>
      <c r="C966" t="s">
        <v>44</v>
      </c>
      <c r="D966">
        <v>35</v>
      </c>
      <c r="E966" t="str">
        <f t="shared" si="15"/>
        <v>생윤 35</v>
      </c>
      <c r="F966">
        <v>9</v>
      </c>
      <c r="G966">
        <v>8</v>
      </c>
    </row>
    <row r="967" spans="2:7">
      <c r="B967" t="s">
        <v>89</v>
      </c>
      <c r="C967" t="s">
        <v>44</v>
      </c>
      <c r="D967">
        <v>34</v>
      </c>
      <c r="E967" t="str">
        <f t="shared" si="15"/>
        <v>생윤 34</v>
      </c>
      <c r="F967">
        <v>8</v>
      </c>
      <c r="G967">
        <v>8</v>
      </c>
    </row>
    <row r="968" spans="2:7">
      <c r="B968" t="s">
        <v>89</v>
      </c>
      <c r="C968" t="s">
        <v>44</v>
      </c>
      <c r="D968">
        <v>33</v>
      </c>
      <c r="E968" t="str">
        <f t="shared" si="15"/>
        <v>생윤 33</v>
      </c>
      <c r="F968">
        <v>7</v>
      </c>
      <c r="G968">
        <v>8</v>
      </c>
    </row>
    <row r="969" spans="2:7">
      <c r="B969" t="s">
        <v>89</v>
      </c>
      <c r="C969" t="s">
        <v>44</v>
      </c>
      <c r="D969">
        <v>32</v>
      </c>
      <c r="E969" t="str">
        <f t="shared" si="15"/>
        <v>생윤 32</v>
      </c>
      <c r="F969">
        <v>6</v>
      </c>
      <c r="G969">
        <v>8</v>
      </c>
    </row>
    <row r="970" spans="2:7">
      <c r="B970" t="s">
        <v>89</v>
      </c>
      <c r="C970" t="s">
        <v>44</v>
      </c>
      <c r="D970">
        <v>31</v>
      </c>
      <c r="E970" t="str">
        <f t="shared" si="15"/>
        <v>생윤 31</v>
      </c>
      <c r="F970">
        <v>4</v>
      </c>
      <c r="G970">
        <v>8</v>
      </c>
    </row>
    <row r="971" spans="2:7">
      <c r="B971" t="s">
        <v>89</v>
      </c>
      <c r="C971" t="s">
        <v>44</v>
      </c>
      <c r="D971">
        <v>30</v>
      </c>
      <c r="E971" t="str">
        <f t="shared" si="15"/>
        <v>생윤 30</v>
      </c>
      <c r="F971">
        <v>3</v>
      </c>
      <c r="G971">
        <v>9</v>
      </c>
    </row>
    <row r="972" spans="2:7">
      <c r="B972" t="s">
        <v>89</v>
      </c>
      <c r="C972" t="s">
        <v>44</v>
      </c>
      <c r="D972">
        <v>29</v>
      </c>
      <c r="E972" t="str">
        <f t="shared" si="15"/>
        <v>생윤 29</v>
      </c>
      <c r="F972">
        <v>2</v>
      </c>
      <c r="G972">
        <v>9</v>
      </c>
    </row>
    <row r="973" spans="2:7">
      <c r="B973" t="s">
        <v>89</v>
      </c>
      <c r="C973" t="s">
        <v>44</v>
      </c>
      <c r="D973">
        <v>28</v>
      </c>
      <c r="E973" t="str">
        <f t="shared" si="15"/>
        <v>생윤 28</v>
      </c>
      <c r="F973">
        <v>2</v>
      </c>
      <c r="G973">
        <v>9</v>
      </c>
    </row>
    <row r="974" spans="2:7">
      <c r="B974" t="s">
        <v>89</v>
      </c>
      <c r="C974" t="s">
        <v>44</v>
      </c>
      <c r="D974">
        <v>27</v>
      </c>
      <c r="E974" t="str">
        <f t="shared" si="15"/>
        <v>생윤 27</v>
      </c>
      <c r="F974">
        <v>1</v>
      </c>
      <c r="G974">
        <v>9</v>
      </c>
    </row>
    <row r="975" spans="2:7">
      <c r="B975" t="s">
        <v>89</v>
      </c>
      <c r="C975" t="s">
        <v>44</v>
      </c>
      <c r="D975">
        <v>26</v>
      </c>
      <c r="E975" t="str">
        <f t="shared" si="15"/>
        <v>생윤 26</v>
      </c>
      <c r="F975">
        <v>1</v>
      </c>
      <c r="G975">
        <v>9</v>
      </c>
    </row>
    <row r="976" spans="2:7">
      <c r="B976" t="s">
        <v>89</v>
      </c>
      <c r="C976" t="s">
        <v>44</v>
      </c>
      <c r="D976">
        <v>25</v>
      </c>
      <c r="E976" t="str">
        <f t="shared" si="15"/>
        <v>생윤 25</v>
      </c>
      <c r="F976">
        <v>1</v>
      </c>
      <c r="G976">
        <v>9</v>
      </c>
    </row>
    <row r="977" spans="2:7">
      <c r="B977" t="s">
        <v>89</v>
      </c>
      <c r="C977" t="s">
        <v>44</v>
      </c>
      <c r="D977">
        <v>24</v>
      </c>
      <c r="E977" t="str">
        <f t="shared" si="15"/>
        <v>생윤 24</v>
      </c>
      <c r="F977">
        <v>0</v>
      </c>
      <c r="G977">
        <v>9</v>
      </c>
    </row>
    <row r="978" spans="2:7">
      <c r="B978" t="s">
        <v>89</v>
      </c>
      <c r="C978" t="s">
        <v>44</v>
      </c>
      <c r="D978">
        <v>23</v>
      </c>
      <c r="E978" t="str">
        <f t="shared" si="15"/>
        <v>생윤 23</v>
      </c>
      <c r="F978">
        <v>0</v>
      </c>
      <c r="G978">
        <v>9</v>
      </c>
    </row>
    <row r="979" spans="2:7">
      <c r="B979" t="s">
        <v>89</v>
      </c>
      <c r="C979" t="s">
        <v>44</v>
      </c>
      <c r="D979">
        <v>22</v>
      </c>
      <c r="E979" t="str">
        <f t="shared" si="15"/>
        <v>생윤 22</v>
      </c>
      <c r="F979">
        <v>0</v>
      </c>
      <c r="G979">
        <v>9</v>
      </c>
    </row>
    <row r="980" spans="2:7">
      <c r="B980" t="s">
        <v>89</v>
      </c>
      <c r="C980" t="s">
        <v>44</v>
      </c>
      <c r="D980">
        <v>20</v>
      </c>
      <c r="E980" t="str">
        <f t="shared" si="15"/>
        <v>생윤 20</v>
      </c>
      <c r="F980">
        <v>0</v>
      </c>
      <c r="G980">
        <v>9</v>
      </c>
    </row>
    <row r="981" spans="2:7">
      <c r="B981" t="s">
        <v>89</v>
      </c>
      <c r="C981" t="s">
        <v>51</v>
      </c>
      <c r="D981">
        <v>68</v>
      </c>
      <c r="E981" t="str">
        <f t="shared" si="15"/>
        <v>세지 68</v>
      </c>
      <c r="F981">
        <v>99</v>
      </c>
      <c r="G981">
        <v>1</v>
      </c>
    </row>
    <row r="982" spans="2:7">
      <c r="B982" t="s">
        <v>89</v>
      </c>
      <c r="C982" t="s">
        <v>51</v>
      </c>
      <c r="D982">
        <v>66</v>
      </c>
      <c r="E982" t="str">
        <f t="shared" si="15"/>
        <v>세지 66</v>
      </c>
      <c r="F982">
        <v>98</v>
      </c>
      <c r="G982">
        <v>1</v>
      </c>
    </row>
    <row r="983" spans="2:7">
      <c r="B983" t="s">
        <v>89</v>
      </c>
      <c r="C983" t="s">
        <v>51</v>
      </c>
      <c r="D983">
        <v>65</v>
      </c>
      <c r="E983" t="str">
        <f t="shared" si="15"/>
        <v>세지 65</v>
      </c>
      <c r="F983">
        <v>96</v>
      </c>
      <c r="G983">
        <v>1</v>
      </c>
    </row>
    <row r="984" spans="2:7">
      <c r="B984" t="s">
        <v>89</v>
      </c>
      <c r="C984" t="s">
        <v>51</v>
      </c>
      <c r="D984">
        <v>64</v>
      </c>
      <c r="E984" t="str">
        <f t="shared" si="15"/>
        <v>세지 64</v>
      </c>
      <c r="F984">
        <v>95</v>
      </c>
      <c r="G984">
        <v>2</v>
      </c>
    </row>
    <row r="985" spans="2:7">
      <c r="B985" t="s">
        <v>89</v>
      </c>
      <c r="C985" t="s">
        <v>51</v>
      </c>
      <c r="D985">
        <v>63</v>
      </c>
      <c r="E985" t="str">
        <f t="shared" si="15"/>
        <v>세지 63</v>
      </c>
      <c r="F985">
        <v>92</v>
      </c>
      <c r="G985">
        <v>2</v>
      </c>
    </row>
    <row r="986" spans="2:7">
      <c r="B986" t="s">
        <v>89</v>
      </c>
      <c r="C986" t="s">
        <v>51</v>
      </c>
      <c r="D986">
        <v>62</v>
      </c>
      <c r="E986" t="str">
        <f t="shared" si="15"/>
        <v>세지 62</v>
      </c>
      <c r="F986">
        <v>87</v>
      </c>
      <c r="G986">
        <v>3</v>
      </c>
    </row>
    <row r="987" spans="2:7">
      <c r="B987" t="s">
        <v>89</v>
      </c>
      <c r="C987" t="s">
        <v>51</v>
      </c>
      <c r="D987">
        <v>61</v>
      </c>
      <c r="E987" t="str">
        <f t="shared" si="15"/>
        <v>세지 61</v>
      </c>
      <c r="F987">
        <v>84</v>
      </c>
      <c r="G987">
        <v>3</v>
      </c>
    </row>
    <row r="988" spans="2:7">
      <c r="B988" t="s">
        <v>89</v>
      </c>
      <c r="C988" t="s">
        <v>51</v>
      </c>
      <c r="D988">
        <v>60</v>
      </c>
      <c r="E988" t="str">
        <f t="shared" si="15"/>
        <v>세지 60</v>
      </c>
      <c r="F988">
        <v>81</v>
      </c>
      <c r="G988">
        <v>3</v>
      </c>
    </row>
    <row r="989" spans="2:7">
      <c r="B989" t="s">
        <v>89</v>
      </c>
      <c r="C989" t="s">
        <v>51</v>
      </c>
      <c r="D989">
        <v>59</v>
      </c>
      <c r="E989" t="str">
        <f t="shared" si="15"/>
        <v>세지 59</v>
      </c>
      <c r="F989">
        <v>78</v>
      </c>
      <c r="G989">
        <v>3</v>
      </c>
    </row>
    <row r="990" spans="2:7">
      <c r="B990" t="s">
        <v>89</v>
      </c>
      <c r="C990" t="s">
        <v>51</v>
      </c>
      <c r="D990">
        <v>58</v>
      </c>
      <c r="E990" t="str">
        <f t="shared" si="15"/>
        <v>세지 58</v>
      </c>
      <c r="F990">
        <v>74</v>
      </c>
      <c r="G990">
        <v>4</v>
      </c>
    </row>
    <row r="991" spans="2:7">
      <c r="B991" t="s">
        <v>89</v>
      </c>
      <c r="C991" t="s">
        <v>51</v>
      </c>
      <c r="D991">
        <v>57</v>
      </c>
      <c r="E991" t="str">
        <f t="shared" si="15"/>
        <v>세지 57</v>
      </c>
      <c r="F991">
        <v>69</v>
      </c>
      <c r="G991">
        <v>4</v>
      </c>
    </row>
    <row r="992" spans="2:7">
      <c r="B992" t="s">
        <v>89</v>
      </c>
      <c r="C992" t="s">
        <v>51</v>
      </c>
      <c r="D992">
        <v>56</v>
      </c>
      <c r="E992" t="str">
        <f t="shared" si="15"/>
        <v>세지 56</v>
      </c>
      <c r="F992">
        <v>65</v>
      </c>
      <c r="G992">
        <v>4</v>
      </c>
    </row>
    <row r="993" spans="2:7">
      <c r="B993" t="s">
        <v>89</v>
      </c>
      <c r="C993" t="s">
        <v>51</v>
      </c>
      <c r="D993">
        <v>55</v>
      </c>
      <c r="E993" t="str">
        <f t="shared" si="15"/>
        <v>세지 55</v>
      </c>
      <c r="F993">
        <v>62</v>
      </c>
      <c r="G993">
        <v>4</v>
      </c>
    </row>
    <row r="994" spans="2:7">
      <c r="B994" t="s">
        <v>89</v>
      </c>
      <c r="C994" t="s">
        <v>51</v>
      </c>
      <c r="D994">
        <v>54</v>
      </c>
      <c r="E994" t="str">
        <f t="shared" si="15"/>
        <v>세지 54</v>
      </c>
      <c r="F994">
        <v>59</v>
      </c>
      <c r="G994">
        <v>5</v>
      </c>
    </row>
    <row r="995" spans="2:7">
      <c r="B995" t="s">
        <v>89</v>
      </c>
      <c r="C995" t="s">
        <v>51</v>
      </c>
      <c r="D995">
        <v>53</v>
      </c>
      <c r="E995" t="str">
        <f t="shared" si="15"/>
        <v>세지 53</v>
      </c>
      <c r="F995">
        <v>56</v>
      </c>
      <c r="G995">
        <v>5</v>
      </c>
    </row>
    <row r="996" spans="2:7">
      <c r="B996" t="s">
        <v>89</v>
      </c>
      <c r="C996" t="s">
        <v>51</v>
      </c>
      <c r="D996">
        <v>52</v>
      </c>
      <c r="E996" t="str">
        <f t="shared" si="15"/>
        <v>세지 52</v>
      </c>
      <c r="F996">
        <v>52</v>
      </c>
      <c r="G996">
        <v>5</v>
      </c>
    </row>
    <row r="997" spans="2:7">
      <c r="B997" t="s">
        <v>89</v>
      </c>
      <c r="C997" t="s">
        <v>51</v>
      </c>
      <c r="D997">
        <v>51</v>
      </c>
      <c r="E997" t="str">
        <f t="shared" si="15"/>
        <v>세지 51</v>
      </c>
      <c r="F997">
        <v>48</v>
      </c>
      <c r="G997">
        <v>5</v>
      </c>
    </row>
    <row r="998" spans="2:7">
      <c r="B998" t="s">
        <v>89</v>
      </c>
      <c r="C998" t="s">
        <v>51</v>
      </c>
      <c r="D998">
        <v>50</v>
      </c>
      <c r="E998" t="str">
        <f t="shared" si="15"/>
        <v>세지 50</v>
      </c>
      <c r="F998">
        <v>46</v>
      </c>
      <c r="G998">
        <v>5</v>
      </c>
    </row>
    <row r="999" spans="2:7">
      <c r="B999" t="s">
        <v>89</v>
      </c>
      <c r="C999" t="s">
        <v>51</v>
      </c>
      <c r="D999">
        <v>49</v>
      </c>
      <c r="E999" t="str">
        <f t="shared" si="15"/>
        <v>세지 49</v>
      </c>
      <c r="F999">
        <v>44</v>
      </c>
      <c r="G999">
        <v>5</v>
      </c>
    </row>
    <row r="1000" spans="2:7">
      <c r="B1000" t="s">
        <v>89</v>
      </c>
      <c r="C1000" t="s">
        <v>51</v>
      </c>
      <c r="D1000">
        <v>48</v>
      </c>
      <c r="E1000" t="str">
        <f t="shared" si="15"/>
        <v>세지 48</v>
      </c>
      <c r="F1000">
        <v>42</v>
      </c>
      <c r="G1000">
        <v>5</v>
      </c>
    </row>
    <row r="1001" spans="2:7">
      <c r="B1001" t="s">
        <v>89</v>
      </c>
      <c r="C1001" t="s">
        <v>51</v>
      </c>
      <c r="D1001">
        <v>47</v>
      </c>
      <c r="E1001" t="str">
        <f t="shared" si="15"/>
        <v>세지 47</v>
      </c>
      <c r="F1001">
        <v>39</v>
      </c>
      <c r="G1001">
        <v>5</v>
      </c>
    </row>
    <row r="1002" spans="2:7">
      <c r="B1002" t="s">
        <v>89</v>
      </c>
      <c r="C1002" t="s">
        <v>51</v>
      </c>
      <c r="D1002">
        <v>46</v>
      </c>
      <c r="E1002" t="str">
        <f t="shared" si="15"/>
        <v>세지 46</v>
      </c>
      <c r="F1002">
        <v>36</v>
      </c>
      <c r="G1002">
        <v>6</v>
      </c>
    </row>
    <row r="1003" spans="2:7">
      <c r="B1003" t="s">
        <v>89</v>
      </c>
      <c r="C1003" t="s">
        <v>51</v>
      </c>
      <c r="D1003">
        <v>45</v>
      </c>
      <c r="E1003" t="str">
        <f t="shared" si="15"/>
        <v>세지 45</v>
      </c>
      <c r="F1003">
        <v>33</v>
      </c>
      <c r="G1003">
        <v>6</v>
      </c>
    </row>
    <row r="1004" spans="2:7">
      <c r="B1004" t="s">
        <v>89</v>
      </c>
      <c r="C1004" t="s">
        <v>51</v>
      </c>
      <c r="D1004">
        <v>44</v>
      </c>
      <c r="E1004" t="str">
        <f t="shared" si="15"/>
        <v>세지 44</v>
      </c>
      <c r="F1004">
        <v>31</v>
      </c>
      <c r="G1004">
        <v>6</v>
      </c>
    </row>
    <row r="1005" spans="2:7">
      <c r="B1005" t="s">
        <v>89</v>
      </c>
      <c r="C1005" t="s">
        <v>51</v>
      </c>
      <c r="D1005">
        <v>43</v>
      </c>
      <c r="E1005" t="str">
        <f t="shared" si="15"/>
        <v>세지 43</v>
      </c>
      <c r="F1005">
        <v>29</v>
      </c>
      <c r="G1005">
        <v>6</v>
      </c>
    </row>
    <row r="1006" spans="2:7">
      <c r="B1006" t="s">
        <v>89</v>
      </c>
      <c r="C1006" t="s">
        <v>51</v>
      </c>
      <c r="D1006">
        <v>42</v>
      </c>
      <c r="E1006" t="str">
        <f t="shared" si="15"/>
        <v>세지 42</v>
      </c>
      <c r="F1006">
        <v>27</v>
      </c>
      <c r="G1006">
        <v>6</v>
      </c>
    </row>
    <row r="1007" spans="2:7">
      <c r="B1007" t="s">
        <v>89</v>
      </c>
      <c r="C1007" t="s">
        <v>51</v>
      </c>
      <c r="D1007">
        <v>41</v>
      </c>
      <c r="E1007" t="str">
        <f t="shared" si="15"/>
        <v>세지 41</v>
      </c>
      <c r="F1007">
        <v>24</v>
      </c>
      <c r="G1007">
        <v>6</v>
      </c>
    </row>
    <row r="1008" spans="2:7">
      <c r="B1008" t="s">
        <v>89</v>
      </c>
      <c r="C1008" t="s">
        <v>51</v>
      </c>
      <c r="D1008">
        <v>40</v>
      </c>
      <c r="E1008" t="str">
        <f t="shared" si="15"/>
        <v>세지 40</v>
      </c>
      <c r="F1008">
        <v>20</v>
      </c>
      <c r="G1008">
        <v>7</v>
      </c>
    </row>
    <row r="1009" spans="2:7">
      <c r="B1009" t="s">
        <v>89</v>
      </c>
      <c r="C1009" t="s">
        <v>51</v>
      </c>
      <c r="D1009">
        <v>39</v>
      </c>
      <c r="E1009" t="str">
        <f t="shared" si="15"/>
        <v>세지 39</v>
      </c>
      <c r="F1009">
        <v>18</v>
      </c>
      <c r="G1009">
        <v>7</v>
      </c>
    </row>
    <row r="1010" spans="2:7">
      <c r="B1010" t="s">
        <v>89</v>
      </c>
      <c r="C1010" t="s">
        <v>51</v>
      </c>
      <c r="D1010">
        <v>38</v>
      </c>
      <c r="E1010" t="str">
        <f t="shared" si="15"/>
        <v>세지 38</v>
      </c>
      <c r="F1010">
        <v>16</v>
      </c>
      <c r="G1010">
        <v>7</v>
      </c>
    </row>
    <row r="1011" spans="2:7">
      <c r="B1011" t="s">
        <v>89</v>
      </c>
      <c r="C1011" t="s">
        <v>51</v>
      </c>
      <c r="D1011">
        <v>37</v>
      </c>
      <c r="E1011" t="str">
        <f t="shared" si="15"/>
        <v>세지 37</v>
      </c>
      <c r="F1011">
        <v>13</v>
      </c>
      <c r="G1011">
        <v>7</v>
      </c>
    </row>
    <row r="1012" spans="2:7">
      <c r="B1012" t="s">
        <v>89</v>
      </c>
      <c r="C1012" t="s">
        <v>51</v>
      </c>
      <c r="D1012">
        <v>36</v>
      </c>
      <c r="E1012" t="str">
        <f t="shared" si="15"/>
        <v>세지 36</v>
      </c>
      <c r="F1012">
        <v>11</v>
      </c>
      <c r="G1012">
        <v>7</v>
      </c>
    </row>
    <row r="1013" spans="2:7">
      <c r="B1013" t="s">
        <v>89</v>
      </c>
      <c r="C1013" t="s">
        <v>51</v>
      </c>
      <c r="D1013">
        <v>35</v>
      </c>
      <c r="E1013" t="str">
        <f t="shared" si="15"/>
        <v>세지 35</v>
      </c>
      <c r="F1013">
        <v>8</v>
      </c>
      <c r="G1013">
        <v>8</v>
      </c>
    </row>
    <row r="1014" spans="2:7">
      <c r="B1014" t="s">
        <v>89</v>
      </c>
      <c r="C1014" t="s">
        <v>51</v>
      </c>
      <c r="D1014">
        <v>34</v>
      </c>
      <c r="E1014" t="str">
        <f t="shared" si="15"/>
        <v>세지 34</v>
      </c>
      <c r="F1014">
        <v>6</v>
      </c>
      <c r="G1014">
        <v>8</v>
      </c>
    </row>
    <row r="1015" spans="2:7">
      <c r="B1015" t="s">
        <v>89</v>
      </c>
      <c r="C1015" t="s">
        <v>51</v>
      </c>
      <c r="D1015">
        <v>33</v>
      </c>
      <c r="E1015" t="str">
        <f t="shared" si="15"/>
        <v>세지 33</v>
      </c>
      <c r="F1015">
        <v>4</v>
      </c>
      <c r="G1015">
        <v>8</v>
      </c>
    </row>
    <row r="1016" spans="2:7">
      <c r="B1016" t="s">
        <v>89</v>
      </c>
      <c r="C1016" t="s">
        <v>51</v>
      </c>
      <c r="D1016">
        <v>32</v>
      </c>
      <c r="E1016" t="str">
        <f t="shared" si="15"/>
        <v>세지 32</v>
      </c>
      <c r="F1016">
        <v>3</v>
      </c>
      <c r="G1016">
        <v>9</v>
      </c>
    </row>
    <row r="1017" spans="2:7">
      <c r="B1017" t="s">
        <v>89</v>
      </c>
      <c r="C1017" t="s">
        <v>51</v>
      </c>
      <c r="D1017">
        <v>31</v>
      </c>
      <c r="E1017" t="str">
        <f t="shared" si="15"/>
        <v>세지 31</v>
      </c>
      <c r="F1017">
        <v>2</v>
      </c>
      <c r="G1017">
        <v>9</v>
      </c>
    </row>
    <row r="1018" spans="2:7">
      <c r="B1018" t="s">
        <v>89</v>
      </c>
      <c r="C1018" t="s">
        <v>51</v>
      </c>
      <c r="D1018">
        <v>30</v>
      </c>
      <c r="E1018" t="str">
        <f t="shared" si="15"/>
        <v>세지 30</v>
      </c>
      <c r="F1018">
        <v>1</v>
      </c>
      <c r="G1018">
        <v>9</v>
      </c>
    </row>
    <row r="1019" spans="2:7">
      <c r="B1019" t="s">
        <v>89</v>
      </c>
      <c r="C1019" t="s">
        <v>51</v>
      </c>
      <c r="D1019">
        <v>29</v>
      </c>
      <c r="E1019" t="str">
        <f t="shared" si="15"/>
        <v>세지 29</v>
      </c>
      <c r="F1019">
        <v>0</v>
      </c>
      <c r="G1019">
        <v>9</v>
      </c>
    </row>
    <row r="1020" spans="2:7">
      <c r="B1020" t="s">
        <v>89</v>
      </c>
      <c r="C1020" t="s">
        <v>51</v>
      </c>
      <c r="D1020">
        <v>28</v>
      </c>
      <c r="E1020" t="str">
        <f t="shared" si="15"/>
        <v>세지 28</v>
      </c>
      <c r="F1020">
        <v>0</v>
      </c>
      <c r="G1020">
        <v>9</v>
      </c>
    </row>
    <row r="1021" spans="2:7">
      <c r="B1021" t="s">
        <v>89</v>
      </c>
      <c r="C1021" t="s">
        <v>51</v>
      </c>
      <c r="D1021">
        <v>27</v>
      </c>
      <c r="E1021" t="str">
        <f t="shared" si="15"/>
        <v>세지 27</v>
      </c>
      <c r="F1021">
        <v>0</v>
      </c>
      <c r="G1021">
        <v>9</v>
      </c>
    </row>
    <row r="1022" spans="2:7">
      <c r="B1022" t="s">
        <v>89</v>
      </c>
      <c r="C1022" t="s">
        <v>51</v>
      </c>
      <c r="D1022">
        <v>25</v>
      </c>
      <c r="E1022" t="str">
        <f t="shared" si="15"/>
        <v>세지 25</v>
      </c>
      <c r="F1022">
        <v>0</v>
      </c>
      <c r="G1022">
        <v>9</v>
      </c>
    </row>
    <row r="1023" spans="2:7">
      <c r="B1023" t="s">
        <v>89</v>
      </c>
      <c r="C1023" t="s">
        <v>53</v>
      </c>
      <c r="D1023">
        <v>67</v>
      </c>
      <c r="E1023" t="str">
        <f t="shared" si="15"/>
        <v>세계사 67</v>
      </c>
      <c r="F1023">
        <v>99</v>
      </c>
      <c r="G1023">
        <v>1</v>
      </c>
    </row>
    <row r="1024" spans="2:7">
      <c r="B1024" t="s">
        <v>89</v>
      </c>
      <c r="C1024" t="s">
        <v>53</v>
      </c>
      <c r="D1024">
        <v>66</v>
      </c>
      <c r="E1024" t="str">
        <f t="shared" si="15"/>
        <v>세계사 66</v>
      </c>
      <c r="F1024">
        <v>97</v>
      </c>
      <c r="G1024">
        <v>1</v>
      </c>
    </row>
    <row r="1025" spans="2:7">
      <c r="B1025" t="s">
        <v>89</v>
      </c>
      <c r="C1025" t="s">
        <v>53</v>
      </c>
      <c r="D1025">
        <v>65</v>
      </c>
      <c r="E1025" t="str">
        <f t="shared" si="15"/>
        <v>세계사 65</v>
      </c>
      <c r="F1025">
        <v>95</v>
      </c>
      <c r="G1025">
        <v>2</v>
      </c>
    </row>
    <row r="1026" spans="2:7">
      <c r="B1026" t="s">
        <v>89</v>
      </c>
      <c r="C1026" t="s">
        <v>53</v>
      </c>
      <c r="D1026">
        <v>64</v>
      </c>
      <c r="E1026" t="str">
        <f t="shared" si="15"/>
        <v>세계사 64</v>
      </c>
      <c r="F1026">
        <v>93</v>
      </c>
      <c r="G1026">
        <v>2</v>
      </c>
    </row>
    <row r="1027" spans="2:7">
      <c r="B1027" t="s">
        <v>89</v>
      </c>
      <c r="C1027" t="s">
        <v>53</v>
      </c>
      <c r="D1027">
        <v>63</v>
      </c>
      <c r="E1027" t="str">
        <f t="shared" si="15"/>
        <v>세계사 63</v>
      </c>
      <c r="F1027">
        <v>90</v>
      </c>
      <c r="G1027">
        <v>2</v>
      </c>
    </row>
    <row r="1028" spans="2:7">
      <c r="B1028" t="s">
        <v>89</v>
      </c>
      <c r="C1028" t="s">
        <v>53</v>
      </c>
      <c r="D1028">
        <v>62</v>
      </c>
      <c r="E1028" t="str">
        <f t="shared" ref="E1028:E1091" si="16">CONCATENATE(C1028," ",D1028)</f>
        <v>세계사 62</v>
      </c>
      <c r="F1028">
        <v>85</v>
      </c>
      <c r="G1028">
        <v>3</v>
      </c>
    </row>
    <row r="1029" spans="2:7">
      <c r="B1029" t="s">
        <v>89</v>
      </c>
      <c r="C1029" t="s">
        <v>53</v>
      </c>
      <c r="D1029">
        <v>61</v>
      </c>
      <c r="E1029" t="str">
        <f t="shared" si="16"/>
        <v>세계사 61</v>
      </c>
      <c r="F1029">
        <v>81</v>
      </c>
      <c r="G1029">
        <v>3</v>
      </c>
    </row>
    <row r="1030" spans="2:7">
      <c r="B1030" t="s">
        <v>89</v>
      </c>
      <c r="C1030" t="s">
        <v>53</v>
      </c>
      <c r="D1030">
        <v>60</v>
      </c>
      <c r="E1030" t="str">
        <f t="shared" si="16"/>
        <v>세계사 60</v>
      </c>
      <c r="F1030">
        <v>78</v>
      </c>
      <c r="G1030">
        <v>3</v>
      </c>
    </row>
    <row r="1031" spans="2:7">
      <c r="B1031" t="s">
        <v>89</v>
      </c>
      <c r="C1031" t="s">
        <v>53</v>
      </c>
      <c r="D1031">
        <v>59</v>
      </c>
      <c r="E1031" t="str">
        <f t="shared" si="16"/>
        <v>세계사 59</v>
      </c>
      <c r="F1031">
        <v>75</v>
      </c>
      <c r="G1031">
        <v>3</v>
      </c>
    </row>
    <row r="1032" spans="2:7">
      <c r="B1032" t="s">
        <v>89</v>
      </c>
      <c r="C1032" t="s">
        <v>53</v>
      </c>
      <c r="D1032">
        <v>58</v>
      </c>
      <c r="E1032" t="str">
        <f t="shared" si="16"/>
        <v>세계사 58</v>
      </c>
      <c r="F1032">
        <v>71</v>
      </c>
      <c r="G1032">
        <v>4</v>
      </c>
    </row>
    <row r="1033" spans="2:7">
      <c r="B1033" t="s">
        <v>89</v>
      </c>
      <c r="C1033" t="s">
        <v>53</v>
      </c>
      <c r="D1033">
        <v>57</v>
      </c>
      <c r="E1033" t="str">
        <f t="shared" si="16"/>
        <v>세계사 57</v>
      </c>
      <c r="F1033">
        <v>67</v>
      </c>
      <c r="G1033">
        <v>4</v>
      </c>
    </row>
    <row r="1034" spans="2:7">
      <c r="B1034" t="s">
        <v>89</v>
      </c>
      <c r="C1034" t="s">
        <v>53</v>
      </c>
      <c r="D1034">
        <v>56</v>
      </c>
      <c r="E1034" t="str">
        <f t="shared" si="16"/>
        <v>세계사 56</v>
      </c>
      <c r="F1034">
        <v>65</v>
      </c>
      <c r="G1034">
        <v>4</v>
      </c>
    </row>
    <row r="1035" spans="2:7">
      <c r="B1035" t="s">
        <v>89</v>
      </c>
      <c r="C1035" t="s">
        <v>53</v>
      </c>
      <c r="D1035">
        <v>55</v>
      </c>
      <c r="E1035" t="str">
        <f t="shared" si="16"/>
        <v>세계사 55</v>
      </c>
      <c r="F1035">
        <v>63</v>
      </c>
      <c r="G1035">
        <v>4</v>
      </c>
    </row>
    <row r="1036" spans="2:7">
      <c r="B1036" t="s">
        <v>89</v>
      </c>
      <c r="C1036" t="s">
        <v>53</v>
      </c>
      <c r="D1036">
        <v>54</v>
      </c>
      <c r="E1036" t="str">
        <f t="shared" si="16"/>
        <v>세계사 54</v>
      </c>
      <c r="F1036">
        <v>60</v>
      </c>
      <c r="G1036">
        <v>4</v>
      </c>
    </row>
    <row r="1037" spans="2:7">
      <c r="B1037" t="s">
        <v>89</v>
      </c>
      <c r="C1037" t="s">
        <v>53</v>
      </c>
      <c r="D1037">
        <v>53</v>
      </c>
      <c r="E1037" t="str">
        <f t="shared" si="16"/>
        <v>세계사 53</v>
      </c>
      <c r="F1037">
        <v>57</v>
      </c>
      <c r="G1037">
        <v>5</v>
      </c>
    </row>
    <row r="1038" spans="2:7">
      <c r="B1038" t="s">
        <v>89</v>
      </c>
      <c r="C1038" t="s">
        <v>53</v>
      </c>
      <c r="D1038">
        <v>52</v>
      </c>
      <c r="E1038" t="str">
        <f t="shared" si="16"/>
        <v>세계사 52</v>
      </c>
      <c r="F1038">
        <v>55</v>
      </c>
      <c r="G1038">
        <v>5</v>
      </c>
    </row>
    <row r="1039" spans="2:7">
      <c r="B1039" t="s">
        <v>89</v>
      </c>
      <c r="C1039" t="s">
        <v>53</v>
      </c>
      <c r="D1039">
        <v>51</v>
      </c>
      <c r="E1039" t="str">
        <f t="shared" si="16"/>
        <v>세계사 51</v>
      </c>
      <c r="F1039">
        <v>52</v>
      </c>
      <c r="G1039">
        <v>5</v>
      </c>
    </row>
    <row r="1040" spans="2:7">
      <c r="B1040" t="s">
        <v>89</v>
      </c>
      <c r="C1040" t="s">
        <v>53</v>
      </c>
      <c r="D1040">
        <v>50</v>
      </c>
      <c r="E1040" t="str">
        <f t="shared" si="16"/>
        <v>세계사 50</v>
      </c>
      <c r="F1040">
        <v>49</v>
      </c>
      <c r="G1040">
        <v>5</v>
      </c>
    </row>
    <row r="1041" spans="2:7">
      <c r="B1041" t="s">
        <v>89</v>
      </c>
      <c r="C1041" t="s">
        <v>53</v>
      </c>
      <c r="D1041">
        <v>49</v>
      </c>
      <c r="E1041" t="str">
        <f t="shared" si="16"/>
        <v>세계사 49</v>
      </c>
      <c r="F1041">
        <v>47</v>
      </c>
      <c r="G1041">
        <v>5</v>
      </c>
    </row>
    <row r="1042" spans="2:7">
      <c r="B1042" t="s">
        <v>89</v>
      </c>
      <c r="C1042" t="s">
        <v>53</v>
      </c>
      <c r="D1042">
        <v>48</v>
      </c>
      <c r="E1042" t="str">
        <f t="shared" si="16"/>
        <v>세계사 48</v>
      </c>
      <c r="F1042">
        <v>45</v>
      </c>
      <c r="G1042">
        <v>5</v>
      </c>
    </row>
    <row r="1043" spans="2:7">
      <c r="B1043" t="s">
        <v>89</v>
      </c>
      <c r="C1043" t="s">
        <v>53</v>
      </c>
      <c r="D1043">
        <v>47</v>
      </c>
      <c r="E1043" t="str">
        <f t="shared" si="16"/>
        <v>세계사 47</v>
      </c>
      <c r="F1043">
        <v>42</v>
      </c>
      <c r="G1043">
        <v>5</v>
      </c>
    </row>
    <row r="1044" spans="2:7">
      <c r="B1044" t="s">
        <v>89</v>
      </c>
      <c r="C1044" t="s">
        <v>53</v>
      </c>
      <c r="D1044">
        <v>46</v>
      </c>
      <c r="E1044" t="str">
        <f t="shared" si="16"/>
        <v>세계사 46</v>
      </c>
      <c r="F1044">
        <v>39</v>
      </c>
      <c r="G1044">
        <v>5</v>
      </c>
    </row>
    <row r="1045" spans="2:7">
      <c r="B1045" t="s">
        <v>89</v>
      </c>
      <c r="C1045" t="s">
        <v>53</v>
      </c>
      <c r="D1045">
        <v>45</v>
      </c>
      <c r="E1045" t="str">
        <f t="shared" si="16"/>
        <v>세계사 45</v>
      </c>
      <c r="F1045">
        <v>37</v>
      </c>
      <c r="G1045">
        <v>6</v>
      </c>
    </row>
    <row r="1046" spans="2:7">
      <c r="B1046" t="s">
        <v>89</v>
      </c>
      <c r="C1046" t="s">
        <v>53</v>
      </c>
      <c r="D1046">
        <v>44</v>
      </c>
      <c r="E1046" t="str">
        <f t="shared" si="16"/>
        <v>세계사 44</v>
      </c>
      <c r="F1046">
        <v>35</v>
      </c>
      <c r="G1046">
        <v>6</v>
      </c>
    </row>
    <row r="1047" spans="2:7">
      <c r="B1047" t="s">
        <v>89</v>
      </c>
      <c r="C1047" t="s">
        <v>53</v>
      </c>
      <c r="D1047">
        <v>43</v>
      </c>
      <c r="E1047" t="str">
        <f t="shared" si="16"/>
        <v>세계사 43</v>
      </c>
      <c r="F1047">
        <v>31</v>
      </c>
      <c r="G1047">
        <v>6</v>
      </c>
    </row>
    <row r="1048" spans="2:7">
      <c r="B1048" t="s">
        <v>89</v>
      </c>
      <c r="C1048" t="s">
        <v>53</v>
      </c>
      <c r="D1048">
        <v>42</v>
      </c>
      <c r="E1048" t="str">
        <f t="shared" si="16"/>
        <v>세계사 42</v>
      </c>
      <c r="F1048">
        <v>27</v>
      </c>
      <c r="G1048">
        <v>6</v>
      </c>
    </row>
    <row r="1049" spans="2:7">
      <c r="B1049" t="s">
        <v>89</v>
      </c>
      <c r="C1049" t="s">
        <v>53</v>
      </c>
      <c r="D1049">
        <v>41</v>
      </c>
      <c r="E1049" t="str">
        <f t="shared" si="16"/>
        <v>세계사 41</v>
      </c>
      <c r="F1049">
        <v>25</v>
      </c>
      <c r="G1049">
        <v>6</v>
      </c>
    </row>
    <row r="1050" spans="2:7">
      <c r="B1050" t="s">
        <v>89</v>
      </c>
      <c r="C1050" t="s">
        <v>53</v>
      </c>
      <c r="D1050">
        <v>40</v>
      </c>
      <c r="E1050" t="str">
        <f t="shared" si="16"/>
        <v>세계사 40</v>
      </c>
      <c r="F1050">
        <v>22</v>
      </c>
      <c r="G1050">
        <v>6</v>
      </c>
    </row>
    <row r="1051" spans="2:7">
      <c r="B1051" t="s">
        <v>89</v>
      </c>
      <c r="C1051" t="s">
        <v>53</v>
      </c>
      <c r="D1051">
        <v>39</v>
      </c>
      <c r="E1051" t="str">
        <f t="shared" si="16"/>
        <v>세계사 39</v>
      </c>
      <c r="F1051">
        <v>18</v>
      </c>
      <c r="G1051">
        <v>7</v>
      </c>
    </row>
    <row r="1052" spans="2:7">
      <c r="B1052" t="s">
        <v>89</v>
      </c>
      <c r="C1052" t="s">
        <v>53</v>
      </c>
      <c r="D1052">
        <v>38</v>
      </c>
      <c r="E1052" t="str">
        <f t="shared" si="16"/>
        <v>세계사 38</v>
      </c>
      <c r="F1052">
        <v>14</v>
      </c>
      <c r="G1052">
        <v>7</v>
      </c>
    </row>
    <row r="1053" spans="2:7">
      <c r="B1053" t="s">
        <v>89</v>
      </c>
      <c r="C1053" t="s">
        <v>53</v>
      </c>
      <c r="D1053">
        <v>37</v>
      </c>
      <c r="E1053" t="str">
        <f t="shared" si="16"/>
        <v>세계사 37</v>
      </c>
      <c r="F1053">
        <v>11</v>
      </c>
      <c r="G1053">
        <v>7</v>
      </c>
    </row>
    <row r="1054" spans="2:7">
      <c r="B1054" t="s">
        <v>89</v>
      </c>
      <c r="C1054" t="s">
        <v>53</v>
      </c>
      <c r="D1054">
        <v>36</v>
      </c>
      <c r="E1054" t="str">
        <f t="shared" si="16"/>
        <v>세계사 36</v>
      </c>
      <c r="F1054">
        <v>9</v>
      </c>
      <c r="G1054">
        <v>8</v>
      </c>
    </row>
    <row r="1055" spans="2:7">
      <c r="B1055" t="s">
        <v>89</v>
      </c>
      <c r="C1055" t="s">
        <v>53</v>
      </c>
      <c r="D1055">
        <v>35</v>
      </c>
      <c r="E1055" t="str">
        <f t="shared" si="16"/>
        <v>세계사 35</v>
      </c>
      <c r="F1055">
        <v>6</v>
      </c>
      <c r="G1055">
        <v>8</v>
      </c>
    </row>
    <row r="1056" spans="2:7">
      <c r="B1056" t="s">
        <v>89</v>
      </c>
      <c r="C1056" t="s">
        <v>53</v>
      </c>
      <c r="D1056">
        <v>34</v>
      </c>
      <c r="E1056" t="str">
        <f t="shared" si="16"/>
        <v>세계사 34</v>
      </c>
      <c r="F1056">
        <v>3</v>
      </c>
      <c r="G1056">
        <v>8</v>
      </c>
    </row>
    <row r="1057" spans="2:7">
      <c r="B1057" t="s">
        <v>89</v>
      </c>
      <c r="C1057" t="s">
        <v>53</v>
      </c>
      <c r="D1057">
        <v>33</v>
      </c>
      <c r="E1057" t="str">
        <f t="shared" si="16"/>
        <v>세계사 33</v>
      </c>
      <c r="F1057">
        <v>2</v>
      </c>
      <c r="G1057">
        <v>9</v>
      </c>
    </row>
    <row r="1058" spans="2:7">
      <c r="B1058" t="s">
        <v>89</v>
      </c>
      <c r="C1058" t="s">
        <v>53</v>
      </c>
      <c r="D1058">
        <v>32</v>
      </c>
      <c r="E1058" t="str">
        <f t="shared" si="16"/>
        <v>세계사 32</v>
      </c>
      <c r="F1058">
        <v>1</v>
      </c>
      <c r="G1058">
        <v>9</v>
      </c>
    </row>
    <row r="1059" spans="2:7">
      <c r="B1059" t="s">
        <v>89</v>
      </c>
      <c r="C1059" t="s">
        <v>53</v>
      </c>
      <c r="D1059">
        <v>31</v>
      </c>
      <c r="E1059" t="str">
        <f t="shared" si="16"/>
        <v>세계사 31</v>
      </c>
      <c r="F1059">
        <v>1</v>
      </c>
      <c r="G1059">
        <v>9</v>
      </c>
    </row>
    <row r="1060" spans="2:7">
      <c r="B1060" t="s">
        <v>89</v>
      </c>
      <c r="C1060" t="s">
        <v>53</v>
      </c>
      <c r="D1060">
        <v>30</v>
      </c>
      <c r="E1060" t="str">
        <f t="shared" si="16"/>
        <v>세계사 30</v>
      </c>
      <c r="F1060">
        <v>0</v>
      </c>
      <c r="G1060">
        <v>9</v>
      </c>
    </row>
    <row r="1061" spans="2:7">
      <c r="B1061" t="s">
        <v>89</v>
      </c>
      <c r="C1061" t="s">
        <v>53</v>
      </c>
      <c r="D1061">
        <v>29</v>
      </c>
      <c r="E1061" t="str">
        <f t="shared" si="16"/>
        <v>세계사 29</v>
      </c>
      <c r="F1061">
        <v>0</v>
      </c>
      <c r="G1061">
        <v>9</v>
      </c>
    </row>
    <row r="1062" spans="2:7">
      <c r="B1062" t="s">
        <v>89</v>
      </c>
      <c r="C1062" t="s">
        <v>53</v>
      </c>
      <c r="D1062">
        <v>28</v>
      </c>
      <c r="E1062" t="str">
        <f t="shared" si="16"/>
        <v>세계사 28</v>
      </c>
      <c r="F1062">
        <v>0</v>
      </c>
      <c r="G1062">
        <v>9</v>
      </c>
    </row>
    <row r="1063" spans="2:7">
      <c r="B1063" t="s">
        <v>89</v>
      </c>
      <c r="C1063" t="s">
        <v>46</v>
      </c>
      <c r="D1063">
        <v>67</v>
      </c>
      <c r="E1063" t="str">
        <f t="shared" si="16"/>
        <v>윤사 67</v>
      </c>
      <c r="F1063">
        <v>99</v>
      </c>
      <c r="G1063">
        <v>1</v>
      </c>
    </row>
    <row r="1064" spans="2:7">
      <c r="B1064" t="s">
        <v>89</v>
      </c>
      <c r="C1064" t="s">
        <v>46</v>
      </c>
      <c r="D1064">
        <v>66</v>
      </c>
      <c r="E1064" t="str">
        <f t="shared" si="16"/>
        <v>윤사 66</v>
      </c>
      <c r="F1064">
        <v>98</v>
      </c>
      <c r="G1064">
        <v>1</v>
      </c>
    </row>
    <row r="1065" spans="2:7">
      <c r="B1065" t="s">
        <v>89</v>
      </c>
      <c r="C1065" t="s">
        <v>46</v>
      </c>
      <c r="D1065">
        <v>65</v>
      </c>
      <c r="E1065" t="str">
        <f t="shared" si="16"/>
        <v>윤사 65</v>
      </c>
      <c r="F1065">
        <v>96</v>
      </c>
      <c r="G1065">
        <v>1</v>
      </c>
    </row>
    <row r="1066" spans="2:7">
      <c r="B1066" t="s">
        <v>89</v>
      </c>
      <c r="C1066" t="s">
        <v>46</v>
      </c>
      <c r="D1066">
        <v>64</v>
      </c>
      <c r="E1066" t="str">
        <f t="shared" si="16"/>
        <v>윤사 64</v>
      </c>
      <c r="F1066">
        <v>93</v>
      </c>
      <c r="G1066">
        <v>2</v>
      </c>
    </row>
    <row r="1067" spans="2:7">
      <c r="B1067" t="s">
        <v>89</v>
      </c>
      <c r="C1067" t="s">
        <v>46</v>
      </c>
      <c r="D1067">
        <v>63</v>
      </c>
      <c r="E1067" t="str">
        <f t="shared" si="16"/>
        <v>윤사 63</v>
      </c>
      <c r="F1067">
        <v>89</v>
      </c>
      <c r="G1067">
        <v>2</v>
      </c>
    </row>
    <row r="1068" spans="2:7">
      <c r="B1068" t="s">
        <v>89</v>
      </c>
      <c r="C1068" t="s">
        <v>46</v>
      </c>
      <c r="D1068">
        <v>62</v>
      </c>
      <c r="E1068" t="str">
        <f t="shared" si="16"/>
        <v>윤사 62</v>
      </c>
      <c r="F1068">
        <v>87</v>
      </c>
      <c r="G1068">
        <v>3</v>
      </c>
    </row>
    <row r="1069" spans="2:7">
      <c r="B1069" t="s">
        <v>89</v>
      </c>
      <c r="C1069" t="s">
        <v>46</v>
      </c>
      <c r="D1069">
        <v>61</v>
      </c>
      <c r="E1069" t="str">
        <f t="shared" si="16"/>
        <v>윤사 61</v>
      </c>
      <c r="F1069">
        <v>84</v>
      </c>
      <c r="G1069">
        <v>3</v>
      </c>
    </row>
    <row r="1070" spans="2:7">
      <c r="B1070" t="s">
        <v>89</v>
      </c>
      <c r="C1070" t="s">
        <v>46</v>
      </c>
      <c r="D1070">
        <v>60</v>
      </c>
      <c r="E1070" t="str">
        <f t="shared" si="16"/>
        <v>윤사 60</v>
      </c>
      <c r="F1070">
        <v>79</v>
      </c>
      <c r="G1070">
        <v>3</v>
      </c>
    </row>
    <row r="1071" spans="2:7">
      <c r="B1071" t="s">
        <v>89</v>
      </c>
      <c r="C1071" t="s">
        <v>46</v>
      </c>
      <c r="D1071">
        <v>59</v>
      </c>
      <c r="E1071" t="str">
        <f t="shared" si="16"/>
        <v>윤사 59</v>
      </c>
      <c r="F1071">
        <v>74</v>
      </c>
      <c r="G1071">
        <v>4</v>
      </c>
    </row>
    <row r="1072" spans="2:7">
      <c r="B1072" t="s">
        <v>89</v>
      </c>
      <c r="C1072" t="s">
        <v>46</v>
      </c>
      <c r="D1072">
        <v>58</v>
      </c>
      <c r="E1072" t="str">
        <f t="shared" si="16"/>
        <v>윤사 58</v>
      </c>
      <c r="F1072">
        <v>71</v>
      </c>
      <c r="G1072">
        <v>4</v>
      </c>
    </row>
    <row r="1073" spans="2:7">
      <c r="B1073" t="s">
        <v>89</v>
      </c>
      <c r="C1073" t="s">
        <v>46</v>
      </c>
      <c r="D1073">
        <v>57</v>
      </c>
      <c r="E1073" t="str">
        <f t="shared" si="16"/>
        <v>윤사 57</v>
      </c>
      <c r="F1073">
        <v>68</v>
      </c>
      <c r="G1073">
        <v>4</v>
      </c>
    </row>
    <row r="1074" spans="2:7">
      <c r="B1074" t="s">
        <v>89</v>
      </c>
      <c r="C1074" t="s">
        <v>46</v>
      </c>
      <c r="D1074">
        <v>56</v>
      </c>
      <c r="E1074" t="str">
        <f t="shared" si="16"/>
        <v>윤사 56</v>
      </c>
      <c r="F1074">
        <v>64</v>
      </c>
      <c r="G1074">
        <v>4</v>
      </c>
    </row>
    <row r="1075" spans="2:7">
      <c r="B1075" t="s">
        <v>89</v>
      </c>
      <c r="C1075" t="s">
        <v>46</v>
      </c>
      <c r="D1075">
        <v>55</v>
      </c>
      <c r="E1075" t="str">
        <f t="shared" si="16"/>
        <v>윤사 55</v>
      </c>
      <c r="F1075">
        <v>61</v>
      </c>
      <c r="G1075">
        <v>4</v>
      </c>
    </row>
    <row r="1076" spans="2:7">
      <c r="B1076" t="s">
        <v>89</v>
      </c>
      <c r="C1076" t="s">
        <v>46</v>
      </c>
      <c r="D1076">
        <v>54</v>
      </c>
      <c r="E1076" t="str">
        <f t="shared" si="16"/>
        <v>윤사 54</v>
      </c>
      <c r="F1076">
        <v>58</v>
      </c>
      <c r="G1076">
        <v>5</v>
      </c>
    </row>
    <row r="1077" spans="2:7">
      <c r="B1077" t="s">
        <v>89</v>
      </c>
      <c r="C1077" t="s">
        <v>46</v>
      </c>
      <c r="D1077">
        <v>53</v>
      </c>
      <c r="E1077" t="str">
        <f t="shared" si="16"/>
        <v>윤사 53</v>
      </c>
      <c r="F1077">
        <v>56</v>
      </c>
      <c r="G1077">
        <v>5</v>
      </c>
    </row>
    <row r="1078" spans="2:7">
      <c r="B1078" t="s">
        <v>89</v>
      </c>
      <c r="C1078" t="s">
        <v>46</v>
      </c>
      <c r="D1078">
        <v>52</v>
      </c>
      <c r="E1078" t="str">
        <f t="shared" si="16"/>
        <v>윤사 52</v>
      </c>
      <c r="F1078">
        <v>54</v>
      </c>
      <c r="G1078">
        <v>5</v>
      </c>
    </row>
    <row r="1079" spans="2:7">
      <c r="B1079" t="s">
        <v>89</v>
      </c>
      <c r="C1079" t="s">
        <v>46</v>
      </c>
      <c r="D1079">
        <v>51</v>
      </c>
      <c r="E1079" t="str">
        <f t="shared" si="16"/>
        <v>윤사 51</v>
      </c>
      <c r="F1079">
        <v>51</v>
      </c>
      <c r="G1079">
        <v>5</v>
      </c>
    </row>
    <row r="1080" spans="2:7">
      <c r="B1080" t="s">
        <v>89</v>
      </c>
      <c r="C1080" t="s">
        <v>46</v>
      </c>
      <c r="D1080">
        <v>50</v>
      </c>
      <c r="E1080" t="str">
        <f t="shared" si="16"/>
        <v>윤사 50</v>
      </c>
      <c r="F1080">
        <v>49</v>
      </c>
      <c r="G1080">
        <v>5</v>
      </c>
    </row>
    <row r="1081" spans="2:7">
      <c r="B1081" t="s">
        <v>89</v>
      </c>
      <c r="C1081" t="s">
        <v>46</v>
      </c>
      <c r="D1081">
        <v>49</v>
      </c>
      <c r="E1081" t="str">
        <f t="shared" si="16"/>
        <v>윤사 49</v>
      </c>
      <c r="F1081">
        <v>46</v>
      </c>
      <c r="G1081">
        <v>5</v>
      </c>
    </row>
    <row r="1082" spans="2:7">
      <c r="B1082" t="s">
        <v>89</v>
      </c>
      <c r="C1082" t="s">
        <v>46</v>
      </c>
      <c r="D1082">
        <v>48</v>
      </c>
      <c r="E1082" t="str">
        <f t="shared" si="16"/>
        <v>윤사 48</v>
      </c>
      <c r="F1082">
        <v>44</v>
      </c>
      <c r="G1082">
        <v>5</v>
      </c>
    </row>
    <row r="1083" spans="2:7">
      <c r="B1083" t="s">
        <v>89</v>
      </c>
      <c r="C1083" t="s">
        <v>46</v>
      </c>
      <c r="D1083">
        <v>47</v>
      </c>
      <c r="E1083" t="str">
        <f t="shared" si="16"/>
        <v>윤사 47</v>
      </c>
      <c r="F1083">
        <v>42</v>
      </c>
      <c r="G1083">
        <v>5</v>
      </c>
    </row>
    <row r="1084" spans="2:7">
      <c r="B1084" t="s">
        <v>89</v>
      </c>
      <c r="C1084" t="s">
        <v>46</v>
      </c>
      <c r="D1084">
        <v>46</v>
      </c>
      <c r="E1084" t="str">
        <f t="shared" si="16"/>
        <v>윤사 46</v>
      </c>
      <c r="F1084">
        <v>40</v>
      </c>
      <c r="G1084">
        <v>5</v>
      </c>
    </row>
    <row r="1085" spans="2:7">
      <c r="B1085" t="s">
        <v>89</v>
      </c>
      <c r="C1085" t="s">
        <v>46</v>
      </c>
      <c r="D1085">
        <v>45</v>
      </c>
      <c r="E1085" t="str">
        <f t="shared" si="16"/>
        <v>윤사 45</v>
      </c>
      <c r="F1085">
        <v>37</v>
      </c>
      <c r="G1085">
        <v>6</v>
      </c>
    </row>
    <row r="1086" spans="2:7">
      <c r="B1086" t="s">
        <v>89</v>
      </c>
      <c r="C1086" t="s">
        <v>46</v>
      </c>
      <c r="D1086">
        <v>44</v>
      </c>
      <c r="E1086" t="str">
        <f t="shared" si="16"/>
        <v>윤사 44</v>
      </c>
      <c r="F1086">
        <v>34</v>
      </c>
      <c r="G1086">
        <v>6</v>
      </c>
    </row>
    <row r="1087" spans="2:7">
      <c r="B1087" t="s">
        <v>89</v>
      </c>
      <c r="C1087" t="s">
        <v>46</v>
      </c>
      <c r="D1087">
        <v>43</v>
      </c>
      <c r="E1087" t="str">
        <f t="shared" si="16"/>
        <v>윤사 43</v>
      </c>
      <c r="F1087">
        <v>31</v>
      </c>
      <c r="G1087">
        <v>6</v>
      </c>
    </row>
    <row r="1088" spans="2:7">
      <c r="B1088" t="s">
        <v>89</v>
      </c>
      <c r="C1088" t="s">
        <v>46</v>
      </c>
      <c r="D1088">
        <v>42</v>
      </c>
      <c r="E1088" t="str">
        <f t="shared" si="16"/>
        <v>윤사 42</v>
      </c>
      <c r="F1088">
        <v>29</v>
      </c>
      <c r="G1088">
        <v>6</v>
      </c>
    </row>
    <row r="1089" spans="2:7">
      <c r="B1089" t="s">
        <v>89</v>
      </c>
      <c r="C1089" t="s">
        <v>46</v>
      </c>
      <c r="D1089">
        <v>41</v>
      </c>
      <c r="E1089" t="str">
        <f t="shared" si="16"/>
        <v>윤사 41</v>
      </c>
      <c r="F1089">
        <v>25</v>
      </c>
      <c r="G1089">
        <v>6</v>
      </c>
    </row>
    <row r="1090" spans="2:7">
      <c r="B1090" t="s">
        <v>89</v>
      </c>
      <c r="C1090" t="s">
        <v>46</v>
      </c>
      <c r="D1090">
        <v>40</v>
      </c>
      <c r="E1090" t="str">
        <f t="shared" si="16"/>
        <v>윤사 40</v>
      </c>
      <c r="F1090">
        <v>21</v>
      </c>
      <c r="G1090">
        <v>7</v>
      </c>
    </row>
    <row r="1091" spans="2:7">
      <c r="B1091" t="s">
        <v>89</v>
      </c>
      <c r="C1091" t="s">
        <v>46</v>
      </c>
      <c r="D1091">
        <v>39</v>
      </c>
      <c r="E1091" t="str">
        <f t="shared" si="16"/>
        <v>윤사 39</v>
      </c>
      <c r="F1091">
        <v>18</v>
      </c>
      <c r="G1091">
        <v>7</v>
      </c>
    </row>
    <row r="1092" spans="2:7">
      <c r="B1092" t="s">
        <v>89</v>
      </c>
      <c r="C1092" t="s">
        <v>46</v>
      </c>
      <c r="D1092">
        <v>38</v>
      </c>
      <c r="E1092" t="str">
        <f t="shared" ref="E1092:E1155" si="17">CONCATENATE(C1092," ",D1092)</f>
        <v>윤사 38</v>
      </c>
      <c r="F1092">
        <v>16</v>
      </c>
      <c r="G1092">
        <v>7</v>
      </c>
    </row>
    <row r="1093" spans="2:7">
      <c r="B1093" t="s">
        <v>89</v>
      </c>
      <c r="C1093" t="s">
        <v>46</v>
      </c>
      <c r="D1093">
        <v>37</v>
      </c>
      <c r="E1093" t="str">
        <f t="shared" si="17"/>
        <v>윤사 37</v>
      </c>
      <c r="F1093">
        <v>12</v>
      </c>
      <c r="G1093">
        <v>7</v>
      </c>
    </row>
    <row r="1094" spans="2:7">
      <c r="B1094" t="s">
        <v>89</v>
      </c>
      <c r="C1094" t="s">
        <v>46</v>
      </c>
      <c r="D1094">
        <v>36</v>
      </c>
      <c r="E1094" t="str">
        <f t="shared" si="17"/>
        <v>윤사 36</v>
      </c>
      <c r="F1094">
        <v>8</v>
      </c>
      <c r="G1094">
        <v>8</v>
      </c>
    </row>
    <row r="1095" spans="2:7">
      <c r="B1095" t="s">
        <v>89</v>
      </c>
      <c r="C1095" t="s">
        <v>46</v>
      </c>
      <c r="D1095">
        <v>35</v>
      </c>
      <c r="E1095" t="str">
        <f t="shared" si="17"/>
        <v>윤사 35</v>
      </c>
      <c r="F1095">
        <v>6</v>
      </c>
      <c r="G1095">
        <v>8</v>
      </c>
    </row>
    <row r="1096" spans="2:7">
      <c r="B1096" t="s">
        <v>89</v>
      </c>
      <c r="C1096" t="s">
        <v>46</v>
      </c>
      <c r="D1096">
        <v>34</v>
      </c>
      <c r="E1096" t="str">
        <f t="shared" si="17"/>
        <v>윤사 34</v>
      </c>
      <c r="F1096">
        <v>4</v>
      </c>
      <c r="G1096">
        <v>8</v>
      </c>
    </row>
    <row r="1097" spans="2:7">
      <c r="B1097" t="s">
        <v>89</v>
      </c>
      <c r="C1097" t="s">
        <v>46</v>
      </c>
      <c r="D1097">
        <v>33</v>
      </c>
      <c r="E1097" t="str">
        <f t="shared" si="17"/>
        <v>윤사 33</v>
      </c>
      <c r="F1097">
        <v>3</v>
      </c>
      <c r="G1097">
        <v>9</v>
      </c>
    </row>
    <row r="1098" spans="2:7">
      <c r="B1098" t="s">
        <v>89</v>
      </c>
      <c r="C1098" t="s">
        <v>46</v>
      </c>
      <c r="D1098">
        <v>32</v>
      </c>
      <c r="E1098" t="str">
        <f t="shared" si="17"/>
        <v>윤사 32</v>
      </c>
      <c r="F1098">
        <v>1</v>
      </c>
      <c r="G1098">
        <v>9</v>
      </c>
    </row>
    <row r="1099" spans="2:7">
      <c r="B1099" t="s">
        <v>89</v>
      </c>
      <c r="C1099" t="s">
        <v>46</v>
      </c>
      <c r="D1099">
        <v>31</v>
      </c>
      <c r="E1099" t="str">
        <f t="shared" si="17"/>
        <v>윤사 31</v>
      </c>
      <c r="F1099">
        <v>1</v>
      </c>
      <c r="G1099">
        <v>9</v>
      </c>
    </row>
    <row r="1100" spans="2:7">
      <c r="B1100" t="s">
        <v>89</v>
      </c>
      <c r="C1100" t="s">
        <v>46</v>
      </c>
      <c r="D1100">
        <v>30</v>
      </c>
      <c r="E1100" t="str">
        <f t="shared" si="17"/>
        <v>윤사 30</v>
      </c>
      <c r="F1100">
        <v>0</v>
      </c>
      <c r="G1100">
        <v>9</v>
      </c>
    </row>
    <row r="1101" spans="2:7">
      <c r="B1101" t="s">
        <v>89</v>
      </c>
      <c r="C1101" t="s">
        <v>46</v>
      </c>
      <c r="D1101">
        <v>28</v>
      </c>
      <c r="E1101" t="str">
        <f t="shared" si="17"/>
        <v>윤사 28</v>
      </c>
      <c r="F1101">
        <v>0</v>
      </c>
      <c r="G1101">
        <v>9</v>
      </c>
    </row>
    <row r="1102" spans="2:7">
      <c r="B1102" t="s">
        <v>89</v>
      </c>
      <c r="C1102" t="s">
        <v>49</v>
      </c>
      <c r="D1102">
        <v>66</v>
      </c>
      <c r="E1102" t="str">
        <f t="shared" si="17"/>
        <v>한지 66</v>
      </c>
      <c r="F1102">
        <v>99</v>
      </c>
      <c r="G1102">
        <v>1</v>
      </c>
    </row>
    <row r="1103" spans="2:7">
      <c r="B1103" t="s">
        <v>89</v>
      </c>
      <c r="C1103" t="s">
        <v>49</v>
      </c>
      <c r="D1103">
        <v>65</v>
      </c>
      <c r="E1103" t="str">
        <f t="shared" si="17"/>
        <v>한지 65</v>
      </c>
      <c r="F1103">
        <v>97</v>
      </c>
      <c r="G1103">
        <v>1</v>
      </c>
    </row>
    <row r="1104" spans="2:7">
      <c r="B1104" t="s">
        <v>89</v>
      </c>
      <c r="C1104" t="s">
        <v>49</v>
      </c>
      <c r="D1104">
        <v>64</v>
      </c>
      <c r="E1104" t="str">
        <f t="shared" si="17"/>
        <v>한지 64</v>
      </c>
      <c r="F1104">
        <v>95</v>
      </c>
      <c r="G1104">
        <v>1</v>
      </c>
    </row>
    <row r="1105" spans="2:7">
      <c r="B1105" t="s">
        <v>89</v>
      </c>
      <c r="C1105" t="s">
        <v>49</v>
      </c>
      <c r="D1105">
        <v>63</v>
      </c>
      <c r="E1105" t="str">
        <f t="shared" si="17"/>
        <v>한지 63</v>
      </c>
      <c r="F1105">
        <v>92</v>
      </c>
      <c r="G1105">
        <v>2</v>
      </c>
    </row>
    <row r="1106" spans="2:7">
      <c r="B1106" t="s">
        <v>89</v>
      </c>
      <c r="C1106" t="s">
        <v>49</v>
      </c>
      <c r="D1106">
        <v>62</v>
      </c>
      <c r="E1106" t="str">
        <f t="shared" si="17"/>
        <v>한지 62</v>
      </c>
      <c r="F1106">
        <v>90</v>
      </c>
      <c r="G1106">
        <v>2</v>
      </c>
    </row>
    <row r="1107" spans="2:7">
      <c r="B1107" t="s">
        <v>89</v>
      </c>
      <c r="C1107" t="s">
        <v>49</v>
      </c>
      <c r="D1107">
        <v>61</v>
      </c>
      <c r="E1107" t="str">
        <f t="shared" si="17"/>
        <v>한지 61</v>
      </c>
      <c r="F1107">
        <v>85</v>
      </c>
      <c r="G1107">
        <v>3</v>
      </c>
    </row>
    <row r="1108" spans="2:7">
      <c r="B1108" t="s">
        <v>89</v>
      </c>
      <c r="C1108" t="s">
        <v>49</v>
      </c>
      <c r="D1108">
        <v>60</v>
      </c>
      <c r="E1108" t="str">
        <f t="shared" si="17"/>
        <v>한지 60</v>
      </c>
      <c r="F1108">
        <v>80</v>
      </c>
      <c r="G1108">
        <v>3</v>
      </c>
    </row>
    <row r="1109" spans="2:7">
      <c r="B1109" t="s">
        <v>89</v>
      </c>
      <c r="C1109" t="s">
        <v>49</v>
      </c>
      <c r="D1109">
        <v>59</v>
      </c>
      <c r="E1109" t="str">
        <f t="shared" si="17"/>
        <v>한지 59</v>
      </c>
      <c r="F1109">
        <v>76</v>
      </c>
      <c r="G1109">
        <v>3</v>
      </c>
    </row>
    <row r="1110" spans="2:7">
      <c r="B1110" t="s">
        <v>89</v>
      </c>
      <c r="C1110" t="s">
        <v>49</v>
      </c>
      <c r="D1110">
        <v>58</v>
      </c>
      <c r="E1110" t="str">
        <f t="shared" si="17"/>
        <v>한지 58</v>
      </c>
      <c r="F1110">
        <v>73</v>
      </c>
      <c r="G1110">
        <v>4</v>
      </c>
    </row>
    <row r="1111" spans="2:7">
      <c r="B1111" t="s">
        <v>89</v>
      </c>
      <c r="C1111" t="s">
        <v>49</v>
      </c>
      <c r="D1111">
        <v>57</v>
      </c>
      <c r="E1111" t="str">
        <f t="shared" si="17"/>
        <v>한지 57</v>
      </c>
      <c r="F1111">
        <v>70</v>
      </c>
      <c r="G1111">
        <v>4</v>
      </c>
    </row>
    <row r="1112" spans="2:7">
      <c r="B1112" t="s">
        <v>89</v>
      </c>
      <c r="C1112" t="s">
        <v>49</v>
      </c>
      <c r="D1112">
        <v>56</v>
      </c>
      <c r="E1112" t="str">
        <f t="shared" si="17"/>
        <v>한지 56</v>
      </c>
      <c r="F1112">
        <v>65</v>
      </c>
      <c r="G1112">
        <v>4</v>
      </c>
    </row>
    <row r="1113" spans="2:7">
      <c r="B1113" t="s">
        <v>89</v>
      </c>
      <c r="C1113" t="s">
        <v>49</v>
      </c>
      <c r="D1113">
        <v>55</v>
      </c>
      <c r="E1113" t="str">
        <f t="shared" si="17"/>
        <v>한지 55</v>
      </c>
      <c r="F1113">
        <v>61</v>
      </c>
      <c r="G1113">
        <v>4</v>
      </c>
    </row>
    <row r="1114" spans="2:7">
      <c r="B1114" t="s">
        <v>89</v>
      </c>
      <c r="C1114" t="s">
        <v>49</v>
      </c>
      <c r="D1114">
        <v>54</v>
      </c>
      <c r="E1114" t="str">
        <f t="shared" si="17"/>
        <v>한지 54</v>
      </c>
      <c r="F1114">
        <v>58</v>
      </c>
      <c r="G1114">
        <v>5</v>
      </c>
    </row>
    <row r="1115" spans="2:7">
      <c r="B1115" t="s">
        <v>89</v>
      </c>
      <c r="C1115" t="s">
        <v>49</v>
      </c>
      <c r="D1115">
        <v>53</v>
      </c>
      <c r="E1115" t="str">
        <f t="shared" si="17"/>
        <v>한지 53</v>
      </c>
      <c r="F1115">
        <v>55</v>
      </c>
      <c r="G1115">
        <v>5</v>
      </c>
    </row>
    <row r="1116" spans="2:7">
      <c r="B1116" t="s">
        <v>89</v>
      </c>
      <c r="C1116" t="s">
        <v>49</v>
      </c>
      <c r="D1116">
        <v>52</v>
      </c>
      <c r="E1116" t="str">
        <f t="shared" si="17"/>
        <v>한지 52</v>
      </c>
      <c r="F1116">
        <v>52</v>
      </c>
      <c r="G1116">
        <v>5</v>
      </c>
    </row>
    <row r="1117" spans="2:7">
      <c r="B1117" t="s">
        <v>89</v>
      </c>
      <c r="C1117" t="s">
        <v>49</v>
      </c>
      <c r="D1117">
        <v>51</v>
      </c>
      <c r="E1117" t="str">
        <f t="shared" si="17"/>
        <v>한지 51</v>
      </c>
      <c r="F1117">
        <v>48</v>
      </c>
      <c r="G1117">
        <v>5</v>
      </c>
    </row>
    <row r="1118" spans="2:7">
      <c r="B1118" t="s">
        <v>89</v>
      </c>
      <c r="C1118" t="s">
        <v>49</v>
      </c>
      <c r="D1118">
        <v>50</v>
      </c>
      <c r="E1118" t="str">
        <f t="shared" si="17"/>
        <v>한지 50</v>
      </c>
      <c r="F1118">
        <v>46</v>
      </c>
      <c r="G1118">
        <v>5</v>
      </c>
    </row>
    <row r="1119" spans="2:7">
      <c r="B1119" t="s">
        <v>89</v>
      </c>
      <c r="C1119" t="s">
        <v>49</v>
      </c>
      <c r="D1119">
        <v>49</v>
      </c>
      <c r="E1119" t="str">
        <f t="shared" si="17"/>
        <v>한지 49</v>
      </c>
      <c r="F1119">
        <v>43</v>
      </c>
      <c r="G1119">
        <v>5</v>
      </c>
    </row>
    <row r="1120" spans="2:7">
      <c r="B1120" t="s">
        <v>89</v>
      </c>
      <c r="C1120" t="s">
        <v>49</v>
      </c>
      <c r="D1120">
        <v>48</v>
      </c>
      <c r="E1120" t="str">
        <f t="shared" si="17"/>
        <v>한지 48</v>
      </c>
      <c r="F1120">
        <v>41</v>
      </c>
      <c r="G1120">
        <v>5</v>
      </c>
    </row>
    <row r="1121" spans="2:7">
      <c r="B1121" t="s">
        <v>89</v>
      </c>
      <c r="C1121" t="s">
        <v>49</v>
      </c>
      <c r="D1121">
        <v>47</v>
      </c>
      <c r="E1121" t="str">
        <f t="shared" si="17"/>
        <v>한지 47</v>
      </c>
      <c r="F1121">
        <v>38</v>
      </c>
      <c r="G1121">
        <v>5</v>
      </c>
    </row>
    <row r="1122" spans="2:7">
      <c r="B1122" t="s">
        <v>89</v>
      </c>
      <c r="C1122" t="s">
        <v>49</v>
      </c>
      <c r="D1122">
        <v>46</v>
      </c>
      <c r="E1122" t="str">
        <f t="shared" si="17"/>
        <v>한지 46</v>
      </c>
      <c r="F1122">
        <v>35</v>
      </c>
      <c r="G1122">
        <v>6</v>
      </c>
    </row>
    <row r="1123" spans="2:7">
      <c r="B1123" t="s">
        <v>89</v>
      </c>
      <c r="C1123" t="s">
        <v>49</v>
      </c>
      <c r="D1123">
        <v>45</v>
      </c>
      <c r="E1123" t="str">
        <f t="shared" si="17"/>
        <v>한지 45</v>
      </c>
      <c r="F1123">
        <v>33</v>
      </c>
      <c r="G1123">
        <v>6</v>
      </c>
    </row>
    <row r="1124" spans="2:7">
      <c r="B1124" t="s">
        <v>89</v>
      </c>
      <c r="C1124" t="s">
        <v>49</v>
      </c>
      <c r="D1124">
        <v>44</v>
      </c>
      <c r="E1124" t="str">
        <f t="shared" si="17"/>
        <v>한지 44</v>
      </c>
      <c r="F1124">
        <v>31</v>
      </c>
      <c r="G1124">
        <v>6</v>
      </c>
    </row>
    <row r="1125" spans="2:7">
      <c r="B1125" t="s">
        <v>89</v>
      </c>
      <c r="C1125" t="s">
        <v>49</v>
      </c>
      <c r="D1125">
        <v>43</v>
      </c>
      <c r="E1125" t="str">
        <f t="shared" si="17"/>
        <v>한지 43</v>
      </c>
      <c r="F1125">
        <v>29</v>
      </c>
      <c r="G1125">
        <v>6</v>
      </c>
    </row>
    <row r="1126" spans="2:7">
      <c r="B1126" t="s">
        <v>89</v>
      </c>
      <c r="C1126" t="s">
        <v>49</v>
      </c>
      <c r="D1126">
        <v>42</v>
      </c>
      <c r="E1126" t="str">
        <f t="shared" si="17"/>
        <v>한지 42</v>
      </c>
      <c r="F1126">
        <v>26</v>
      </c>
      <c r="G1126">
        <v>6</v>
      </c>
    </row>
    <row r="1127" spans="2:7">
      <c r="B1127" t="s">
        <v>89</v>
      </c>
      <c r="C1127" t="s">
        <v>49</v>
      </c>
      <c r="D1127">
        <v>41</v>
      </c>
      <c r="E1127" t="str">
        <f t="shared" si="17"/>
        <v>한지 41</v>
      </c>
      <c r="F1127">
        <v>23</v>
      </c>
      <c r="G1127">
        <v>6</v>
      </c>
    </row>
    <row r="1128" spans="2:7">
      <c r="B1128" t="s">
        <v>89</v>
      </c>
      <c r="C1128" t="s">
        <v>49</v>
      </c>
      <c r="D1128">
        <v>40</v>
      </c>
      <c r="E1128" t="str">
        <f t="shared" si="17"/>
        <v>한지 40</v>
      </c>
      <c r="F1128">
        <v>21</v>
      </c>
      <c r="G1128">
        <v>7</v>
      </c>
    </row>
    <row r="1129" spans="2:7">
      <c r="B1129" t="s">
        <v>89</v>
      </c>
      <c r="C1129" t="s">
        <v>49</v>
      </c>
      <c r="D1129">
        <v>39</v>
      </c>
      <c r="E1129" t="str">
        <f t="shared" si="17"/>
        <v>한지 39</v>
      </c>
      <c r="F1129">
        <v>19</v>
      </c>
      <c r="G1129">
        <v>7</v>
      </c>
    </row>
    <row r="1130" spans="2:7">
      <c r="B1130" t="s">
        <v>89</v>
      </c>
      <c r="C1130" t="s">
        <v>49</v>
      </c>
      <c r="D1130">
        <v>38</v>
      </c>
      <c r="E1130" t="str">
        <f t="shared" si="17"/>
        <v>한지 38</v>
      </c>
      <c r="F1130">
        <v>17</v>
      </c>
      <c r="G1130">
        <v>7</v>
      </c>
    </row>
    <row r="1131" spans="2:7">
      <c r="B1131" t="s">
        <v>89</v>
      </c>
      <c r="C1131" t="s">
        <v>49</v>
      </c>
      <c r="D1131">
        <v>37</v>
      </c>
      <c r="E1131" t="str">
        <f t="shared" si="17"/>
        <v>한지 37</v>
      </c>
      <c r="F1131">
        <v>14</v>
      </c>
      <c r="G1131">
        <v>7</v>
      </c>
    </row>
    <row r="1132" spans="2:7">
      <c r="B1132" t="s">
        <v>89</v>
      </c>
      <c r="C1132" t="s">
        <v>49</v>
      </c>
      <c r="D1132">
        <v>36</v>
      </c>
      <c r="E1132" t="str">
        <f t="shared" si="17"/>
        <v>한지 36</v>
      </c>
      <c r="F1132">
        <v>11</v>
      </c>
      <c r="G1132">
        <v>7</v>
      </c>
    </row>
    <row r="1133" spans="2:7">
      <c r="B1133" t="s">
        <v>89</v>
      </c>
      <c r="C1133" t="s">
        <v>49</v>
      </c>
      <c r="D1133">
        <v>35</v>
      </c>
      <c r="E1133" t="str">
        <f t="shared" si="17"/>
        <v>한지 35</v>
      </c>
      <c r="F1133">
        <v>9</v>
      </c>
      <c r="G1133">
        <v>8</v>
      </c>
    </row>
    <row r="1134" spans="2:7">
      <c r="B1134" t="s">
        <v>89</v>
      </c>
      <c r="C1134" t="s">
        <v>49</v>
      </c>
      <c r="D1134">
        <v>34</v>
      </c>
      <c r="E1134" t="str">
        <f t="shared" si="17"/>
        <v>한지 34</v>
      </c>
      <c r="F1134">
        <v>7</v>
      </c>
      <c r="G1134">
        <v>8</v>
      </c>
    </row>
    <row r="1135" spans="2:7">
      <c r="B1135" t="s">
        <v>89</v>
      </c>
      <c r="C1135" t="s">
        <v>49</v>
      </c>
      <c r="D1135">
        <v>33</v>
      </c>
      <c r="E1135" t="str">
        <f t="shared" si="17"/>
        <v>한지 33</v>
      </c>
      <c r="F1135">
        <v>5</v>
      </c>
      <c r="G1135">
        <v>8</v>
      </c>
    </row>
    <row r="1136" spans="2:7">
      <c r="B1136" t="s">
        <v>89</v>
      </c>
      <c r="C1136" t="s">
        <v>49</v>
      </c>
      <c r="D1136">
        <v>32</v>
      </c>
      <c r="E1136" t="str">
        <f t="shared" si="17"/>
        <v>한지 32</v>
      </c>
      <c r="F1136">
        <v>3</v>
      </c>
      <c r="G1136">
        <v>8</v>
      </c>
    </row>
    <row r="1137" spans="2:7">
      <c r="B1137" t="s">
        <v>89</v>
      </c>
      <c r="C1137" t="s">
        <v>49</v>
      </c>
      <c r="D1137">
        <v>31</v>
      </c>
      <c r="E1137" t="str">
        <f t="shared" si="17"/>
        <v>한지 31</v>
      </c>
      <c r="F1137">
        <v>2</v>
      </c>
      <c r="G1137">
        <v>9</v>
      </c>
    </row>
    <row r="1138" spans="2:7">
      <c r="B1138" t="s">
        <v>89</v>
      </c>
      <c r="C1138" t="s">
        <v>49</v>
      </c>
      <c r="D1138">
        <v>30</v>
      </c>
      <c r="E1138" t="str">
        <f t="shared" si="17"/>
        <v>한지 30</v>
      </c>
      <c r="F1138">
        <v>1</v>
      </c>
      <c r="G1138">
        <v>9</v>
      </c>
    </row>
    <row r="1139" spans="2:7">
      <c r="B1139" t="s">
        <v>89</v>
      </c>
      <c r="C1139" t="s">
        <v>49</v>
      </c>
      <c r="D1139">
        <v>29</v>
      </c>
      <c r="E1139" t="str">
        <f t="shared" si="17"/>
        <v>한지 29</v>
      </c>
      <c r="F1139">
        <v>1</v>
      </c>
      <c r="G1139">
        <v>9</v>
      </c>
    </row>
    <row r="1140" spans="2:7">
      <c r="B1140" t="s">
        <v>89</v>
      </c>
      <c r="C1140" t="s">
        <v>49</v>
      </c>
      <c r="D1140">
        <v>28</v>
      </c>
      <c r="E1140" t="str">
        <f t="shared" si="17"/>
        <v>한지 28</v>
      </c>
      <c r="F1140">
        <v>0</v>
      </c>
      <c r="G1140">
        <v>9</v>
      </c>
    </row>
    <row r="1141" spans="2:7">
      <c r="B1141" t="s">
        <v>89</v>
      </c>
      <c r="C1141" t="s">
        <v>49</v>
      </c>
      <c r="D1141">
        <v>27</v>
      </c>
      <c r="E1141" t="str">
        <f t="shared" si="17"/>
        <v>한지 27</v>
      </c>
      <c r="F1141">
        <v>0</v>
      </c>
      <c r="G1141">
        <v>9</v>
      </c>
    </row>
    <row r="1142" spans="2:7">
      <c r="B1142" t="s">
        <v>89</v>
      </c>
      <c r="C1142" t="s">
        <v>49</v>
      </c>
      <c r="D1142">
        <v>25</v>
      </c>
      <c r="E1142" t="str">
        <f t="shared" si="17"/>
        <v>한지 25</v>
      </c>
      <c r="F1142">
        <v>0</v>
      </c>
      <c r="G1142">
        <v>9</v>
      </c>
    </row>
    <row r="1143" spans="2:7">
      <c r="B1143" t="s">
        <v>89</v>
      </c>
      <c r="C1143" t="s">
        <v>43</v>
      </c>
      <c r="D1143">
        <v>67</v>
      </c>
      <c r="E1143" t="str">
        <f t="shared" si="17"/>
        <v>한국사 67</v>
      </c>
      <c r="F1143">
        <v>99</v>
      </c>
      <c r="G1143">
        <v>1</v>
      </c>
    </row>
    <row r="1144" spans="2:7">
      <c r="B1144" t="s">
        <v>89</v>
      </c>
      <c r="C1144" t="s">
        <v>43</v>
      </c>
      <c r="D1144">
        <v>66</v>
      </c>
      <c r="E1144" t="str">
        <f t="shared" si="17"/>
        <v>한국사 66</v>
      </c>
      <c r="F1144">
        <v>97</v>
      </c>
      <c r="G1144">
        <v>1</v>
      </c>
    </row>
    <row r="1145" spans="2:7">
      <c r="B1145" t="s">
        <v>89</v>
      </c>
      <c r="C1145" t="s">
        <v>43</v>
      </c>
      <c r="D1145">
        <v>65</v>
      </c>
      <c r="E1145" t="str">
        <f t="shared" si="17"/>
        <v>한국사 65</v>
      </c>
      <c r="F1145">
        <v>95</v>
      </c>
      <c r="G1145">
        <v>1</v>
      </c>
    </row>
    <row r="1146" spans="2:7">
      <c r="B1146" t="s">
        <v>89</v>
      </c>
      <c r="C1146" t="s">
        <v>43</v>
      </c>
      <c r="D1146">
        <v>64</v>
      </c>
      <c r="E1146" t="str">
        <f t="shared" si="17"/>
        <v>한국사 64</v>
      </c>
      <c r="F1146">
        <v>93</v>
      </c>
      <c r="G1146">
        <v>2</v>
      </c>
    </row>
    <row r="1147" spans="2:7">
      <c r="B1147" t="s">
        <v>89</v>
      </c>
      <c r="C1147" t="s">
        <v>43</v>
      </c>
      <c r="D1147">
        <v>63</v>
      </c>
      <c r="E1147" t="str">
        <f t="shared" si="17"/>
        <v>한국사 63</v>
      </c>
      <c r="F1147">
        <v>89</v>
      </c>
      <c r="G1147">
        <v>2</v>
      </c>
    </row>
    <row r="1148" spans="2:7">
      <c r="B1148" t="s">
        <v>89</v>
      </c>
      <c r="C1148" t="s">
        <v>43</v>
      </c>
      <c r="D1148">
        <v>62</v>
      </c>
      <c r="E1148" t="str">
        <f t="shared" si="17"/>
        <v>한국사 62</v>
      </c>
      <c r="F1148">
        <v>84</v>
      </c>
      <c r="G1148">
        <v>3</v>
      </c>
    </row>
    <row r="1149" spans="2:7">
      <c r="B1149" t="s">
        <v>89</v>
      </c>
      <c r="C1149" t="s">
        <v>43</v>
      </c>
      <c r="D1149">
        <v>61</v>
      </c>
      <c r="E1149" t="str">
        <f t="shared" si="17"/>
        <v>한국사 61</v>
      </c>
      <c r="F1149">
        <v>80</v>
      </c>
      <c r="G1149">
        <v>3</v>
      </c>
    </row>
    <row r="1150" spans="2:7">
      <c r="B1150" t="s">
        <v>89</v>
      </c>
      <c r="C1150" t="s">
        <v>43</v>
      </c>
      <c r="D1150">
        <v>60</v>
      </c>
      <c r="E1150" t="str">
        <f t="shared" si="17"/>
        <v>한국사 60</v>
      </c>
      <c r="F1150">
        <v>75</v>
      </c>
      <c r="G1150">
        <v>3</v>
      </c>
    </row>
    <row r="1151" spans="2:7">
      <c r="B1151" t="s">
        <v>89</v>
      </c>
      <c r="C1151" t="s">
        <v>43</v>
      </c>
      <c r="D1151">
        <v>59</v>
      </c>
      <c r="E1151" t="str">
        <f t="shared" si="17"/>
        <v>한국사 59</v>
      </c>
      <c r="F1151">
        <v>73</v>
      </c>
      <c r="G1151">
        <v>4</v>
      </c>
    </row>
    <row r="1152" spans="2:7">
      <c r="B1152" t="s">
        <v>89</v>
      </c>
      <c r="C1152" t="s">
        <v>43</v>
      </c>
      <c r="D1152">
        <v>58</v>
      </c>
      <c r="E1152" t="str">
        <f t="shared" si="17"/>
        <v>한국사 58</v>
      </c>
      <c r="F1152">
        <v>70</v>
      </c>
      <c r="G1152">
        <v>4</v>
      </c>
    </row>
    <row r="1153" spans="2:7">
      <c r="B1153" t="s">
        <v>89</v>
      </c>
      <c r="C1153" t="s">
        <v>43</v>
      </c>
      <c r="D1153">
        <v>57</v>
      </c>
      <c r="E1153" t="str">
        <f t="shared" si="17"/>
        <v>한국사 57</v>
      </c>
      <c r="F1153">
        <v>67</v>
      </c>
      <c r="G1153">
        <v>4</v>
      </c>
    </row>
    <row r="1154" spans="2:7">
      <c r="B1154" t="s">
        <v>89</v>
      </c>
      <c r="C1154" t="s">
        <v>43</v>
      </c>
      <c r="D1154">
        <v>56</v>
      </c>
      <c r="E1154" t="str">
        <f t="shared" si="17"/>
        <v>한국사 56</v>
      </c>
      <c r="F1154">
        <v>64</v>
      </c>
      <c r="G1154">
        <v>4</v>
      </c>
    </row>
    <row r="1155" spans="2:7">
      <c r="B1155" t="s">
        <v>89</v>
      </c>
      <c r="C1155" t="s">
        <v>43</v>
      </c>
      <c r="D1155">
        <v>55</v>
      </c>
      <c r="E1155" t="str">
        <f t="shared" si="17"/>
        <v>한국사 55</v>
      </c>
      <c r="F1155">
        <v>61</v>
      </c>
      <c r="G1155">
        <v>4</v>
      </c>
    </row>
    <row r="1156" spans="2:7">
      <c r="B1156" t="s">
        <v>89</v>
      </c>
      <c r="C1156" t="s">
        <v>43</v>
      </c>
      <c r="D1156">
        <v>54</v>
      </c>
      <c r="E1156" t="str">
        <f t="shared" ref="E1156:E1219" si="18">CONCATENATE(C1156," ",D1156)</f>
        <v>한국사 54</v>
      </c>
      <c r="F1156">
        <v>60</v>
      </c>
      <c r="G1156">
        <v>4</v>
      </c>
    </row>
    <row r="1157" spans="2:7">
      <c r="B1157" t="s">
        <v>89</v>
      </c>
      <c r="C1157" t="s">
        <v>43</v>
      </c>
      <c r="D1157">
        <v>53</v>
      </c>
      <c r="E1157" t="str">
        <f t="shared" si="18"/>
        <v>한국사 53</v>
      </c>
      <c r="F1157">
        <v>58</v>
      </c>
      <c r="G1157">
        <v>5</v>
      </c>
    </row>
    <row r="1158" spans="2:7">
      <c r="B1158" t="s">
        <v>89</v>
      </c>
      <c r="C1158" t="s">
        <v>43</v>
      </c>
      <c r="D1158">
        <v>52</v>
      </c>
      <c r="E1158" t="str">
        <f t="shared" si="18"/>
        <v>한국사 52</v>
      </c>
      <c r="F1158">
        <v>56</v>
      </c>
      <c r="G1158">
        <v>5</v>
      </c>
    </row>
    <row r="1159" spans="2:7">
      <c r="B1159" t="s">
        <v>89</v>
      </c>
      <c r="C1159" t="s">
        <v>43</v>
      </c>
      <c r="D1159">
        <v>51</v>
      </c>
      <c r="E1159" t="str">
        <f t="shared" si="18"/>
        <v>한국사 51</v>
      </c>
      <c r="F1159">
        <v>53</v>
      </c>
      <c r="G1159">
        <v>5</v>
      </c>
    </row>
    <row r="1160" spans="2:7">
      <c r="B1160" t="s">
        <v>89</v>
      </c>
      <c r="C1160" t="s">
        <v>43</v>
      </c>
      <c r="D1160">
        <v>50</v>
      </c>
      <c r="E1160" t="str">
        <f t="shared" si="18"/>
        <v>한국사 50</v>
      </c>
      <c r="F1160">
        <v>51</v>
      </c>
      <c r="G1160">
        <v>5</v>
      </c>
    </row>
    <row r="1161" spans="2:7">
      <c r="B1161" t="s">
        <v>89</v>
      </c>
      <c r="C1161" t="s">
        <v>43</v>
      </c>
      <c r="D1161">
        <v>49</v>
      </c>
      <c r="E1161" t="str">
        <f t="shared" si="18"/>
        <v>한국사 49</v>
      </c>
      <c r="F1161">
        <v>50</v>
      </c>
      <c r="G1161">
        <v>5</v>
      </c>
    </row>
    <row r="1162" spans="2:7">
      <c r="B1162" t="s">
        <v>89</v>
      </c>
      <c r="C1162" t="s">
        <v>43</v>
      </c>
      <c r="D1162">
        <v>48</v>
      </c>
      <c r="E1162" t="str">
        <f t="shared" si="18"/>
        <v>한국사 48</v>
      </c>
      <c r="F1162">
        <v>48</v>
      </c>
      <c r="G1162">
        <v>5</v>
      </c>
    </row>
    <row r="1163" spans="2:7">
      <c r="B1163" t="s">
        <v>89</v>
      </c>
      <c r="C1163" t="s">
        <v>43</v>
      </c>
      <c r="D1163">
        <v>47</v>
      </c>
      <c r="E1163" t="str">
        <f t="shared" si="18"/>
        <v>한국사 47</v>
      </c>
      <c r="F1163">
        <v>46</v>
      </c>
      <c r="G1163">
        <v>5</v>
      </c>
    </row>
    <row r="1164" spans="2:7">
      <c r="B1164" t="s">
        <v>89</v>
      </c>
      <c r="C1164" t="s">
        <v>43</v>
      </c>
      <c r="D1164">
        <v>46</v>
      </c>
      <c r="E1164" t="str">
        <f t="shared" si="18"/>
        <v>한국사 46</v>
      </c>
      <c r="F1164">
        <v>43</v>
      </c>
      <c r="G1164">
        <v>5</v>
      </c>
    </row>
    <row r="1165" spans="2:7">
      <c r="B1165" t="s">
        <v>89</v>
      </c>
      <c r="C1165" t="s">
        <v>43</v>
      </c>
      <c r="D1165">
        <v>45</v>
      </c>
      <c r="E1165" t="str">
        <f t="shared" si="18"/>
        <v>한국사 45</v>
      </c>
      <c r="F1165">
        <v>40</v>
      </c>
      <c r="G1165">
        <v>5</v>
      </c>
    </row>
    <row r="1166" spans="2:7">
      <c r="B1166" t="s">
        <v>89</v>
      </c>
      <c r="C1166" t="s">
        <v>43</v>
      </c>
      <c r="D1166">
        <v>44</v>
      </c>
      <c r="E1166" t="str">
        <f t="shared" si="18"/>
        <v>한국사 44</v>
      </c>
      <c r="F1166">
        <v>38</v>
      </c>
      <c r="G1166">
        <v>6</v>
      </c>
    </row>
    <row r="1167" spans="2:7">
      <c r="B1167" t="s">
        <v>89</v>
      </c>
      <c r="C1167" t="s">
        <v>43</v>
      </c>
      <c r="D1167">
        <v>43</v>
      </c>
      <c r="E1167" t="str">
        <f t="shared" si="18"/>
        <v>한국사 43</v>
      </c>
      <c r="F1167">
        <v>34</v>
      </c>
      <c r="G1167">
        <v>6</v>
      </c>
    </row>
    <row r="1168" spans="2:7">
      <c r="B1168" t="s">
        <v>89</v>
      </c>
      <c r="C1168" t="s">
        <v>43</v>
      </c>
      <c r="D1168">
        <v>42</v>
      </c>
      <c r="E1168" t="str">
        <f t="shared" si="18"/>
        <v>한국사 42</v>
      </c>
      <c r="F1168">
        <v>30</v>
      </c>
      <c r="G1168">
        <v>6</v>
      </c>
    </row>
    <row r="1169" spans="2:7">
      <c r="B1169" t="s">
        <v>89</v>
      </c>
      <c r="C1169" t="s">
        <v>43</v>
      </c>
      <c r="D1169">
        <v>41</v>
      </c>
      <c r="E1169" t="str">
        <f t="shared" si="18"/>
        <v>한국사 41</v>
      </c>
      <c r="F1169">
        <v>26</v>
      </c>
      <c r="G1169">
        <v>6</v>
      </c>
    </row>
    <row r="1170" spans="2:7">
      <c r="B1170" t="s">
        <v>89</v>
      </c>
      <c r="C1170" t="s">
        <v>43</v>
      </c>
      <c r="D1170">
        <v>40</v>
      </c>
      <c r="E1170" t="str">
        <f t="shared" si="18"/>
        <v>한국사 40</v>
      </c>
      <c r="F1170">
        <v>21</v>
      </c>
      <c r="G1170">
        <v>7</v>
      </c>
    </row>
    <row r="1171" spans="2:7">
      <c r="B1171" t="s">
        <v>89</v>
      </c>
      <c r="C1171" t="s">
        <v>43</v>
      </c>
      <c r="D1171">
        <v>39</v>
      </c>
      <c r="E1171" t="str">
        <f t="shared" si="18"/>
        <v>한국사 39</v>
      </c>
      <c r="F1171">
        <v>18</v>
      </c>
      <c r="G1171">
        <v>7</v>
      </c>
    </row>
    <row r="1172" spans="2:7">
      <c r="B1172" t="s">
        <v>89</v>
      </c>
      <c r="C1172" t="s">
        <v>43</v>
      </c>
      <c r="D1172">
        <v>38</v>
      </c>
      <c r="E1172" t="str">
        <f t="shared" si="18"/>
        <v>한국사 38</v>
      </c>
      <c r="F1172">
        <v>14</v>
      </c>
      <c r="G1172">
        <v>7</v>
      </c>
    </row>
    <row r="1173" spans="2:7">
      <c r="B1173" t="s">
        <v>89</v>
      </c>
      <c r="C1173" t="s">
        <v>43</v>
      </c>
      <c r="D1173">
        <v>37</v>
      </c>
      <c r="E1173" t="str">
        <f t="shared" si="18"/>
        <v>한국사 37</v>
      </c>
      <c r="F1173">
        <v>9</v>
      </c>
      <c r="G1173">
        <v>8</v>
      </c>
    </row>
    <row r="1174" spans="2:7">
      <c r="B1174" t="s">
        <v>89</v>
      </c>
      <c r="C1174" t="s">
        <v>43</v>
      </c>
      <c r="D1174">
        <v>36</v>
      </c>
      <c r="E1174" t="str">
        <f t="shared" si="18"/>
        <v>한국사 36</v>
      </c>
      <c r="F1174">
        <v>6</v>
      </c>
      <c r="G1174">
        <v>8</v>
      </c>
    </row>
    <row r="1175" spans="2:7">
      <c r="B1175" t="s">
        <v>89</v>
      </c>
      <c r="C1175" t="s">
        <v>43</v>
      </c>
      <c r="D1175">
        <v>35</v>
      </c>
      <c r="E1175" t="str">
        <f t="shared" si="18"/>
        <v>한국사 35</v>
      </c>
      <c r="F1175">
        <v>3</v>
      </c>
      <c r="G1175">
        <v>9</v>
      </c>
    </row>
    <row r="1176" spans="2:7">
      <c r="B1176" t="s">
        <v>89</v>
      </c>
      <c r="C1176" t="s">
        <v>43</v>
      </c>
      <c r="D1176">
        <v>34</v>
      </c>
      <c r="E1176" t="str">
        <f t="shared" si="18"/>
        <v>한국사 34</v>
      </c>
      <c r="F1176">
        <v>1</v>
      </c>
      <c r="G1176">
        <v>9</v>
      </c>
    </row>
    <row r="1177" spans="2:7">
      <c r="B1177" t="s">
        <v>89</v>
      </c>
      <c r="C1177" t="s">
        <v>43</v>
      </c>
      <c r="D1177">
        <v>33</v>
      </c>
      <c r="E1177" t="str">
        <f t="shared" si="18"/>
        <v>한국사 33</v>
      </c>
      <c r="F1177">
        <v>0</v>
      </c>
      <c r="G1177">
        <v>9</v>
      </c>
    </row>
    <row r="1178" spans="2:7">
      <c r="B1178" t="s">
        <v>89</v>
      </c>
      <c r="C1178" t="s">
        <v>43</v>
      </c>
      <c r="D1178">
        <v>31</v>
      </c>
      <c r="E1178" t="str">
        <f t="shared" si="18"/>
        <v>한국사 31</v>
      </c>
      <c r="F1178">
        <v>0</v>
      </c>
      <c r="G1178">
        <v>9</v>
      </c>
    </row>
    <row r="1179" spans="2:7">
      <c r="B1179" t="s">
        <v>90</v>
      </c>
      <c r="C1179" t="s">
        <v>76</v>
      </c>
      <c r="D1179">
        <v>78</v>
      </c>
      <c r="E1179" t="str">
        <f t="shared" si="18"/>
        <v>베트남 78</v>
      </c>
      <c r="F1179">
        <v>99</v>
      </c>
      <c r="G1179">
        <v>1</v>
      </c>
    </row>
    <row r="1180" spans="2:7">
      <c r="B1180" t="s">
        <v>90</v>
      </c>
      <c r="C1180" t="s">
        <v>76</v>
      </c>
      <c r="D1180">
        <v>77</v>
      </c>
      <c r="E1180" t="str">
        <f t="shared" si="18"/>
        <v>베트남 77</v>
      </c>
      <c r="F1180">
        <v>98</v>
      </c>
      <c r="G1180">
        <v>1</v>
      </c>
    </row>
    <row r="1181" spans="2:7">
      <c r="B1181" t="s">
        <v>90</v>
      </c>
      <c r="C1181" t="s">
        <v>76</v>
      </c>
      <c r="D1181">
        <v>76</v>
      </c>
      <c r="E1181" t="str">
        <f t="shared" si="18"/>
        <v>베트남 76</v>
      </c>
      <c r="F1181">
        <v>96</v>
      </c>
      <c r="G1181">
        <v>1</v>
      </c>
    </row>
    <row r="1182" spans="2:7">
      <c r="B1182" t="s">
        <v>90</v>
      </c>
      <c r="C1182" t="s">
        <v>76</v>
      </c>
      <c r="D1182">
        <v>75</v>
      </c>
      <c r="E1182" t="str">
        <f t="shared" si="18"/>
        <v>베트남 75</v>
      </c>
      <c r="F1182">
        <v>94</v>
      </c>
      <c r="G1182">
        <v>2</v>
      </c>
    </row>
    <row r="1183" spans="2:7">
      <c r="B1183" t="s">
        <v>90</v>
      </c>
      <c r="C1183" t="s">
        <v>76</v>
      </c>
      <c r="D1183">
        <v>74</v>
      </c>
      <c r="E1183" t="str">
        <f t="shared" si="18"/>
        <v>베트남 74</v>
      </c>
      <c r="F1183">
        <v>93</v>
      </c>
      <c r="G1183">
        <v>2</v>
      </c>
    </row>
    <row r="1184" spans="2:7">
      <c r="B1184" t="s">
        <v>90</v>
      </c>
      <c r="C1184" t="s">
        <v>76</v>
      </c>
      <c r="D1184">
        <v>73</v>
      </c>
      <c r="E1184" t="str">
        <f t="shared" si="18"/>
        <v>베트남 73</v>
      </c>
      <c r="F1184">
        <v>92</v>
      </c>
      <c r="G1184">
        <v>2</v>
      </c>
    </row>
    <row r="1185" spans="2:7">
      <c r="B1185" t="s">
        <v>90</v>
      </c>
      <c r="C1185" t="s">
        <v>76</v>
      </c>
      <c r="D1185">
        <v>72</v>
      </c>
      <c r="E1185" t="str">
        <f t="shared" si="18"/>
        <v>베트남 72</v>
      </c>
      <c r="F1185">
        <v>91</v>
      </c>
      <c r="G1185">
        <v>2</v>
      </c>
    </row>
    <row r="1186" spans="2:7">
      <c r="B1186" t="s">
        <v>90</v>
      </c>
      <c r="C1186" t="s">
        <v>76</v>
      </c>
      <c r="D1186">
        <v>71</v>
      </c>
      <c r="E1186" t="str">
        <f t="shared" si="18"/>
        <v>베트남 71</v>
      </c>
      <c r="F1186">
        <v>91</v>
      </c>
      <c r="G1186">
        <v>2</v>
      </c>
    </row>
    <row r="1187" spans="2:7">
      <c r="B1187" t="s">
        <v>90</v>
      </c>
      <c r="C1187" t="s">
        <v>76</v>
      </c>
      <c r="D1187">
        <v>70</v>
      </c>
      <c r="E1187" t="str">
        <f t="shared" si="18"/>
        <v>베트남 70</v>
      </c>
      <c r="F1187">
        <v>90</v>
      </c>
      <c r="G1187">
        <v>2</v>
      </c>
    </row>
    <row r="1188" spans="2:7">
      <c r="B1188" t="s">
        <v>90</v>
      </c>
      <c r="C1188" t="s">
        <v>76</v>
      </c>
      <c r="D1188">
        <v>69</v>
      </c>
      <c r="E1188" t="str">
        <f t="shared" si="18"/>
        <v>베트남 69</v>
      </c>
      <c r="F1188">
        <v>89</v>
      </c>
      <c r="G1188">
        <v>2</v>
      </c>
    </row>
    <row r="1189" spans="2:7">
      <c r="B1189" t="s">
        <v>90</v>
      </c>
      <c r="C1189" t="s">
        <v>76</v>
      </c>
      <c r="D1189">
        <v>68</v>
      </c>
      <c r="E1189" t="str">
        <f t="shared" si="18"/>
        <v>베트남 68</v>
      </c>
      <c r="F1189">
        <v>89</v>
      </c>
      <c r="G1189">
        <v>3</v>
      </c>
    </row>
    <row r="1190" spans="2:7">
      <c r="B1190" t="s">
        <v>90</v>
      </c>
      <c r="C1190" t="s">
        <v>76</v>
      </c>
      <c r="D1190">
        <v>67</v>
      </c>
      <c r="E1190" t="str">
        <f t="shared" si="18"/>
        <v>베트남 67</v>
      </c>
      <c r="F1190">
        <v>88</v>
      </c>
      <c r="G1190">
        <v>3</v>
      </c>
    </row>
    <row r="1191" spans="2:7">
      <c r="B1191" t="s">
        <v>90</v>
      </c>
      <c r="C1191" t="s">
        <v>76</v>
      </c>
      <c r="D1191">
        <v>66</v>
      </c>
      <c r="E1191" t="str">
        <f t="shared" si="18"/>
        <v>베트남 66</v>
      </c>
      <c r="F1191">
        <v>88</v>
      </c>
      <c r="G1191">
        <v>3</v>
      </c>
    </row>
    <row r="1192" spans="2:7">
      <c r="B1192" t="s">
        <v>90</v>
      </c>
      <c r="C1192" t="s">
        <v>76</v>
      </c>
      <c r="D1192">
        <v>65</v>
      </c>
      <c r="E1192" t="str">
        <f t="shared" si="18"/>
        <v>베트남 65</v>
      </c>
      <c r="F1192">
        <v>87</v>
      </c>
      <c r="G1192">
        <v>3</v>
      </c>
    </row>
    <row r="1193" spans="2:7">
      <c r="B1193" t="s">
        <v>90</v>
      </c>
      <c r="C1193" t="s">
        <v>76</v>
      </c>
      <c r="D1193">
        <v>64</v>
      </c>
      <c r="E1193" t="str">
        <f t="shared" si="18"/>
        <v>베트남 64</v>
      </c>
      <c r="F1193">
        <v>87</v>
      </c>
      <c r="G1193">
        <v>3</v>
      </c>
    </row>
    <row r="1194" spans="2:7">
      <c r="B1194" t="s">
        <v>90</v>
      </c>
      <c r="C1194" t="s">
        <v>76</v>
      </c>
      <c r="D1194">
        <v>63</v>
      </c>
      <c r="E1194" t="str">
        <f t="shared" si="18"/>
        <v>베트남 63</v>
      </c>
      <c r="F1194">
        <v>86</v>
      </c>
      <c r="G1194">
        <v>3</v>
      </c>
    </row>
    <row r="1195" spans="2:7">
      <c r="B1195" t="s">
        <v>90</v>
      </c>
      <c r="C1195" t="s">
        <v>76</v>
      </c>
      <c r="D1195">
        <v>62</v>
      </c>
      <c r="E1195" t="str">
        <f t="shared" si="18"/>
        <v>베트남 62</v>
      </c>
      <c r="F1195">
        <v>86</v>
      </c>
      <c r="G1195">
        <v>3</v>
      </c>
    </row>
    <row r="1196" spans="2:7">
      <c r="B1196" t="s">
        <v>90</v>
      </c>
      <c r="C1196" t="s">
        <v>76</v>
      </c>
      <c r="D1196">
        <v>61</v>
      </c>
      <c r="E1196" t="str">
        <f t="shared" si="18"/>
        <v>베트남 61</v>
      </c>
      <c r="F1196">
        <v>86</v>
      </c>
      <c r="G1196">
        <v>3</v>
      </c>
    </row>
    <row r="1197" spans="2:7">
      <c r="B1197" t="s">
        <v>90</v>
      </c>
      <c r="C1197" t="s">
        <v>76</v>
      </c>
      <c r="D1197">
        <v>60</v>
      </c>
      <c r="E1197" t="str">
        <f t="shared" si="18"/>
        <v>베트남 60</v>
      </c>
      <c r="F1197">
        <v>86</v>
      </c>
      <c r="G1197">
        <v>3</v>
      </c>
    </row>
    <row r="1198" spans="2:7">
      <c r="B1198" t="s">
        <v>90</v>
      </c>
      <c r="C1198" t="s">
        <v>76</v>
      </c>
      <c r="D1198">
        <v>59</v>
      </c>
      <c r="E1198" t="str">
        <f t="shared" si="18"/>
        <v>베트남 59</v>
      </c>
      <c r="F1198">
        <v>85</v>
      </c>
      <c r="G1198">
        <v>3</v>
      </c>
    </row>
    <row r="1199" spans="2:7">
      <c r="B1199" t="s">
        <v>90</v>
      </c>
      <c r="C1199" t="s">
        <v>76</v>
      </c>
      <c r="D1199">
        <v>58</v>
      </c>
      <c r="E1199" t="str">
        <f t="shared" si="18"/>
        <v>베트남 58</v>
      </c>
      <c r="F1199">
        <v>85</v>
      </c>
      <c r="G1199">
        <v>3</v>
      </c>
    </row>
    <row r="1200" spans="2:7">
      <c r="B1200" t="s">
        <v>90</v>
      </c>
      <c r="C1200" t="s">
        <v>76</v>
      </c>
      <c r="D1200">
        <v>57</v>
      </c>
      <c r="E1200" t="str">
        <f t="shared" si="18"/>
        <v>베트남 57</v>
      </c>
      <c r="F1200">
        <v>84</v>
      </c>
      <c r="G1200">
        <v>3</v>
      </c>
    </row>
    <row r="1201" spans="2:7">
      <c r="B1201" t="s">
        <v>90</v>
      </c>
      <c r="C1201" t="s">
        <v>76</v>
      </c>
      <c r="D1201">
        <v>56</v>
      </c>
      <c r="E1201" t="str">
        <f t="shared" si="18"/>
        <v>베트남 56</v>
      </c>
      <c r="F1201">
        <v>84</v>
      </c>
      <c r="G1201">
        <v>3</v>
      </c>
    </row>
    <row r="1202" spans="2:7">
      <c r="B1202" t="s">
        <v>90</v>
      </c>
      <c r="C1202" t="s">
        <v>76</v>
      </c>
      <c r="D1202">
        <v>55</v>
      </c>
      <c r="E1202" t="str">
        <f t="shared" si="18"/>
        <v>베트남 55</v>
      </c>
      <c r="F1202">
        <v>83</v>
      </c>
      <c r="G1202">
        <v>3</v>
      </c>
    </row>
    <row r="1203" spans="2:7">
      <c r="B1203" t="s">
        <v>90</v>
      </c>
      <c r="C1203" t="s">
        <v>76</v>
      </c>
      <c r="D1203">
        <v>54</v>
      </c>
      <c r="E1203" t="str">
        <f t="shared" si="18"/>
        <v>베트남 54</v>
      </c>
      <c r="F1203">
        <v>82</v>
      </c>
      <c r="G1203">
        <v>3</v>
      </c>
    </row>
    <row r="1204" spans="2:7">
      <c r="B1204" t="s">
        <v>90</v>
      </c>
      <c r="C1204" t="s">
        <v>76</v>
      </c>
      <c r="D1204">
        <v>53</v>
      </c>
      <c r="E1204" t="str">
        <f t="shared" si="18"/>
        <v>베트남 53</v>
      </c>
      <c r="F1204">
        <v>81</v>
      </c>
      <c r="G1204">
        <v>3</v>
      </c>
    </row>
    <row r="1205" spans="2:7">
      <c r="B1205" t="s">
        <v>90</v>
      </c>
      <c r="C1205" t="s">
        <v>76</v>
      </c>
      <c r="D1205">
        <v>52</v>
      </c>
      <c r="E1205" t="str">
        <f t="shared" si="18"/>
        <v>베트남 52</v>
      </c>
      <c r="F1205">
        <v>78</v>
      </c>
      <c r="G1205">
        <v>3</v>
      </c>
    </row>
    <row r="1206" spans="2:7">
      <c r="B1206" t="s">
        <v>90</v>
      </c>
      <c r="C1206" t="s">
        <v>76</v>
      </c>
      <c r="D1206">
        <v>51</v>
      </c>
      <c r="E1206" t="str">
        <f t="shared" si="18"/>
        <v>베트남 51</v>
      </c>
      <c r="F1206">
        <v>76</v>
      </c>
      <c r="G1206">
        <v>3</v>
      </c>
    </row>
    <row r="1207" spans="2:7">
      <c r="B1207" t="s">
        <v>90</v>
      </c>
      <c r="C1207" t="s">
        <v>76</v>
      </c>
      <c r="D1207">
        <v>50</v>
      </c>
      <c r="E1207" t="str">
        <f t="shared" si="18"/>
        <v>베트남 50</v>
      </c>
      <c r="F1207">
        <v>73</v>
      </c>
      <c r="G1207">
        <v>4</v>
      </c>
    </row>
    <row r="1208" spans="2:7">
      <c r="B1208" t="s">
        <v>90</v>
      </c>
      <c r="C1208" t="s">
        <v>76</v>
      </c>
      <c r="D1208">
        <v>49</v>
      </c>
      <c r="E1208" t="str">
        <f t="shared" si="18"/>
        <v>베트남 49</v>
      </c>
      <c r="F1208">
        <v>69</v>
      </c>
      <c r="G1208">
        <v>4</v>
      </c>
    </row>
    <row r="1209" spans="2:7">
      <c r="B1209" t="s">
        <v>90</v>
      </c>
      <c r="C1209" t="s">
        <v>76</v>
      </c>
      <c r="D1209">
        <v>48</v>
      </c>
      <c r="E1209" t="str">
        <f t="shared" si="18"/>
        <v>베트남 48</v>
      </c>
      <c r="F1209">
        <v>61</v>
      </c>
      <c r="G1209">
        <v>4</v>
      </c>
    </row>
    <row r="1210" spans="2:7">
      <c r="B1210" t="s">
        <v>90</v>
      </c>
      <c r="C1210" t="s">
        <v>76</v>
      </c>
      <c r="D1210">
        <v>47</v>
      </c>
      <c r="E1210" t="str">
        <f t="shared" si="18"/>
        <v>베트남 47</v>
      </c>
      <c r="F1210">
        <v>52</v>
      </c>
      <c r="G1210">
        <v>5</v>
      </c>
    </row>
    <row r="1211" spans="2:7">
      <c r="B1211" t="s">
        <v>90</v>
      </c>
      <c r="C1211" t="s">
        <v>76</v>
      </c>
      <c r="D1211">
        <v>46</v>
      </c>
      <c r="E1211" t="str">
        <f t="shared" si="18"/>
        <v>베트남 46</v>
      </c>
      <c r="F1211">
        <v>44</v>
      </c>
      <c r="G1211">
        <v>5</v>
      </c>
    </row>
    <row r="1212" spans="2:7">
      <c r="B1212" t="s">
        <v>90</v>
      </c>
      <c r="C1212" t="s">
        <v>76</v>
      </c>
      <c r="D1212">
        <v>45</v>
      </c>
      <c r="E1212" t="str">
        <f t="shared" si="18"/>
        <v>베트남 45</v>
      </c>
      <c r="F1212">
        <v>35</v>
      </c>
      <c r="G1212">
        <v>5</v>
      </c>
    </row>
    <row r="1213" spans="2:7">
      <c r="B1213" t="s">
        <v>90</v>
      </c>
      <c r="C1213" t="s">
        <v>76</v>
      </c>
      <c r="D1213">
        <v>44</v>
      </c>
      <c r="E1213" t="str">
        <f t="shared" si="18"/>
        <v>베트남 44</v>
      </c>
      <c r="F1213">
        <v>26</v>
      </c>
      <c r="G1213">
        <v>6</v>
      </c>
    </row>
    <row r="1214" spans="2:7">
      <c r="B1214" t="s">
        <v>90</v>
      </c>
      <c r="C1214" t="s">
        <v>76</v>
      </c>
      <c r="D1214">
        <v>43</v>
      </c>
      <c r="E1214" t="str">
        <f t="shared" si="18"/>
        <v>베트남 43</v>
      </c>
      <c r="F1214">
        <v>16</v>
      </c>
      <c r="G1214">
        <v>7</v>
      </c>
    </row>
    <row r="1215" spans="2:7">
      <c r="B1215" t="s">
        <v>90</v>
      </c>
      <c r="C1215" t="s">
        <v>76</v>
      </c>
      <c r="D1215">
        <v>42</v>
      </c>
      <c r="E1215" t="str">
        <f t="shared" si="18"/>
        <v>베트남 42</v>
      </c>
      <c r="F1215">
        <v>8</v>
      </c>
      <c r="G1215">
        <v>8</v>
      </c>
    </row>
    <row r="1216" spans="2:7">
      <c r="B1216" t="s">
        <v>90</v>
      </c>
      <c r="C1216" t="s">
        <v>76</v>
      </c>
      <c r="D1216">
        <v>41</v>
      </c>
      <c r="E1216" t="str">
        <f t="shared" si="18"/>
        <v>베트남 41</v>
      </c>
      <c r="F1216">
        <v>5</v>
      </c>
      <c r="G1216">
        <v>8</v>
      </c>
    </row>
    <row r="1217" spans="2:7">
      <c r="B1217" t="s">
        <v>90</v>
      </c>
      <c r="C1217" t="s">
        <v>76</v>
      </c>
      <c r="D1217">
        <v>40</v>
      </c>
      <c r="E1217" t="str">
        <f t="shared" si="18"/>
        <v>베트남 40</v>
      </c>
      <c r="F1217">
        <v>3</v>
      </c>
      <c r="G1217">
        <v>9</v>
      </c>
    </row>
    <row r="1218" spans="2:7">
      <c r="B1218" t="s">
        <v>90</v>
      </c>
      <c r="C1218" t="s">
        <v>76</v>
      </c>
      <c r="D1218">
        <v>39</v>
      </c>
      <c r="E1218" t="str">
        <f t="shared" si="18"/>
        <v>베트남 39</v>
      </c>
      <c r="F1218">
        <v>1</v>
      </c>
      <c r="G1218">
        <v>9</v>
      </c>
    </row>
    <row r="1219" spans="2:7">
      <c r="B1219" t="s">
        <v>90</v>
      </c>
      <c r="C1219" t="s">
        <v>76</v>
      </c>
      <c r="D1219">
        <v>38</v>
      </c>
      <c r="E1219" t="str">
        <f t="shared" si="18"/>
        <v>베트남 38</v>
      </c>
      <c r="F1219">
        <v>1</v>
      </c>
      <c r="G1219">
        <v>9</v>
      </c>
    </row>
    <row r="1220" spans="2:7">
      <c r="B1220" t="s">
        <v>90</v>
      </c>
      <c r="C1220" t="s">
        <v>76</v>
      </c>
      <c r="D1220">
        <v>37</v>
      </c>
      <c r="E1220" t="str">
        <f t="shared" ref="E1220:E1283" si="19">CONCATENATE(C1220," ",D1220)</f>
        <v>베트남 37</v>
      </c>
      <c r="F1220">
        <v>0</v>
      </c>
      <c r="G1220">
        <v>9</v>
      </c>
    </row>
    <row r="1221" spans="2:7">
      <c r="B1221" t="s">
        <v>90</v>
      </c>
      <c r="C1221" t="s">
        <v>76</v>
      </c>
      <c r="D1221">
        <v>36</v>
      </c>
      <c r="E1221" t="str">
        <f t="shared" si="19"/>
        <v>베트남 36</v>
      </c>
      <c r="F1221">
        <v>0</v>
      </c>
      <c r="G1221">
        <v>9</v>
      </c>
    </row>
    <row r="1222" spans="2:7">
      <c r="B1222" t="s">
        <v>90</v>
      </c>
      <c r="C1222" t="s">
        <v>62</v>
      </c>
      <c r="D1222">
        <v>68</v>
      </c>
      <c r="E1222" t="str">
        <f t="shared" si="19"/>
        <v>독일어 68</v>
      </c>
      <c r="F1222">
        <v>100</v>
      </c>
      <c r="G1222">
        <v>1</v>
      </c>
    </row>
    <row r="1223" spans="2:7">
      <c r="B1223" t="s">
        <v>90</v>
      </c>
      <c r="C1223" t="s">
        <v>62</v>
      </c>
      <c r="D1223">
        <v>67</v>
      </c>
      <c r="E1223" t="str">
        <f t="shared" si="19"/>
        <v>독일어 67</v>
      </c>
      <c r="F1223">
        <v>99</v>
      </c>
      <c r="G1223">
        <v>1</v>
      </c>
    </row>
    <row r="1224" spans="2:7">
      <c r="B1224" t="s">
        <v>90</v>
      </c>
      <c r="C1224" t="s">
        <v>62</v>
      </c>
      <c r="D1224">
        <v>66</v>
      </c>
      <c r="E1224" t="str">
        <f t="shared" si="19"/>
        <v>독일어 66</v>
      </c>
      <c r="F1224">
        <v>98</v>
      </c>
      <c r="G1224">
        <v>1</v>
      </c>
    </row>
    <row r="1225" spans="2:7">
      <c r="B1225" t="s">
        <v>90</v>
      </c>
      <c r="C1225" t="s">
        <v>62</v>
      </c>
      <c r="D1225">
        <v>65</v>
      </c>
      <c r="E1225" t="str">
        <f t="shared" si="19"/>
        <v>독일어 65</v>
      </c>
      <c r="F1225">
        <v>95</v>
      </c>
      <c r="G1225">
        <v>1</v>
      </c>
    </row>
    <row r="1226" spans="2:7">
      <c r="B1226" t="s">
        <v>90</v>
      </c>
      <c r="C1226" t="s">
        <v>62</v>
      </c>
      <c r="D1226">
        <v>64</v>
      </c>
      <c r="E1226" t="str">
        <f t="shared" si="19"/>
        <v>독일어 64</v>
      </c>
      <c r="F1226">
        <v>91</v>
      </c>
      <c r="G1226">
        <v>2</v>
      </c>
    </row>
    <row r="1227" spans="2:7">
      <c r="B1227" t="s">
        <v>90</v>
      </c>
      <c r="C1227" t="s">
        <v>62</v>
      </c>
      <c r="D1227">
        <v>63</v>
      </c>
      <c r="E1227" t="str">
        <f t="shared" si="19"/>
        <v>독일어 63</v>
      </c>
      <c r="F1227">
        <v>87</v>
      </c>
      <c r="G1227">
        <v>3</v>
      </c>
    </row>
    <row r="1228" spans="2:7">
      <c r="B1228" t="s">
        <v>90</v>
      </c>
      <c r="C1228" t="s">
        <v>62</v>
      </c>
      <c r="D1228">
        <v>62</v>
      </c>
      <c r="E1228" t="str">
        <f t="shared" si="19"/>
        <v>독일어 62</v>
      </c>
      <c r="F1228">
        <v>83</v>
      </c>
      <c r="G1228">
        <v>3</v>
      </c>
    </row>
    <row r="1229" spans="2:7">
      <c r="B1229" t="s">
        <v>90</v>
      </c>
      <c r="C1229" t="s">
        <v>62</v>
      </c>
      <c r="D1229">
        <v>61</v>
      </c>
      <c r="E1229" t="str">
        <f t="shared" si="19"/>
        <v>독일어 61</v>
      </c>
      <c r="F1229">
        <v>79</v>
      </c>
      <c r="G1229">
        <v>3</v>
      </c>
    </row>
    <row r="1230" spans="2:7">
      <c r="B1230" t="s">
        <v>90</v>
      </c>
      <c r="C1230" t="s">
        <v>62</v>
      </c>
      <c r="D1230">
        <v>60</v>
      </c>
      <c r="E1230" t="str">
        <f t="shared" si="19"/>
        <v>독일어 60</v>
      </c>
      <c r="F1230">
        <v>75</v>
      </c>
      <c r="G1230">
        <v>4</v>
      </c>
    </row>
    <row r="1231" spans="2:7">
      <c r="B1231" t="s">
        <v>90</v>
      </c>
      <c r="C1231" t="s">
        <v>62</v>
      </c>
      <c r="D1231">
        <v>59</v>
      </c>
      <c r="E1231" t="str">
        <f t="shared" si="19"/>
        <v>독일어 59</v>
      </c>
      <c r="F1231">
        <v>71</v>
      </c>
      <c r="G1231">
        <v>4</v>
      </c>
    </row>
    <row r="1232" spans="2:7">
      <c r="B1232" t="s">
        <v>90</v>
      </c>
      <c r="C1232" t="s">
        <v>62</v>
      </c>
      <c r="D1232">
        <v>58</v>
      </c>
      <c r="E1232" t="str">
        <f t="shared" si="19"/>
        <v>독일어 58</v>
      </c>
      <c r="F1232">
        <v>69</v>
      </c>
      <c r="G1232">
        <v>4</v>
      </c>
    </row>
    <row r="1233" spans="2:7">
      <c r="B1233" t="s">
        <v>90</v>
      </c>
      <c r="C1233" t="s">
        <v>62</v>
      </c>
      <c r="D1233">
        <v>57</v>
      </c>
      <c r="E1233" t="str">
        <f t="shared" si="19"/>
        <v>독일어 57</v>
      </c>
      <c r="F1233">
        <v>67</v>
      </c>
      <c r="G1233">
        <v>4</v>
      </c>
    </row>
    <row r="1234" spans="2:7">
      <c r="B1234" t="s">
        <v>90</v>
      </c>
      <c r="C1234" t="s">
        <v>62</v>
      </c>
      <c r="D1234">
        <v>56</v>
      </c>
      <c r="E1234" t="str">
        <f t="shared" si="19"/>
        <v>독일어 56</v>
      </c>
      <c r="F1234">
        <v>64</v>
      </c>
      <c r="G1234">
        <v>4</v>
      </c>
    </row>
    <row r="1235" spans="2:7">
      <c r="B1235" t="s">
        <v>90</v>
      </c>
      <c r="C1235" t="s">
        <v>62</v>
      </c>
      <c r="D1235">
        <v>55</v>
      </c>
      <c r="E1235" t="str">
        <f t="shared" si="19"/>
        <v>독일어 55</v>
      </c>
      <c r="F1235">
        <v>62</v>
      </c>
      <c r="G1235">
        <v>4</v>
      </c>
    </row>
    <row r="1236" spans="2:7">
      <c r="B1236" t="s">
        <v>90</v>
      </c>
      <c r="C1236" t="s">
        <v>62</v>
      </c>
      <c r="D1236">
        <v>54</v>
      </c>
      <c r="E1236" t="str">
        <f t="shared" si="19"/>
        <v>독일어 54</v>
      </c>
      <c r="F1236">
        <v>60</v>
      </c>
      <c r="G1236">
        <v>4</v>
      </c>
    </row>
    <row r="1237" spans="2:7">
      <c r="B1237" t="s">
        <v>90</v>
      </c>
      <c r="C1237" t="s">
        <v>62</v>
      </c>
      <c r="D1237">
        <v>53</v>
      </c>
      <c r="E1237" t="str">
        <f t="shared" si="19"/>
        <v>독일어 53</v>
      </c>
      <c r="F1237">
        <v>57</v>
      </c>
      <c r="G1237">
        <v>5</v>
      </c>
    </row>
    <row r="1238" spans="2:7">
      <c r="B1238" t="s">
        <v>90</v>
      </c>
      <c r="C1238" t="s">
        <v>62</v>
      </c>
      <c r="D1238">
        <v>52</v>
      </c>
      <c r="E1238" t="str">
        <f t="shared" si="19"/>
        <v>독일어 52</v>
      </c>
      <c r="F1238">
        <v>56</v>
      </c>
      <c r="G1238">
        <v>5</v>
      </c>
    </row>
    <row r="1239" spans="2:7">
      <c r="B1239" t="s">
        <v>90</v>
      </c>
      <c r="C1239" t="s">
        <v>62</v>
      </c>
      <c r="D1239">
        <v>51</v>
      </c>
      <c r="E1239" t="str">
        <f t="shared" si="19"/>
        <v>독일어 51</v>
      </c>
      <c r="F1239">
        <v>54</v>
      </c>
      <c r="G1239">
        <v>5</v>
      </c>
    </row>
    <row r="1240" spans="2:7">
      <c r="B1240" t="s">
        <v>90</v>
      </c>
      <c r="C1240" t="s">
        <v>62</v>
      </c>
      <c r="D1240">
        <v>50</v>
      </c>
      <c r="E1240" t="str">
        <f t="shared" si="19"/>
        <v>독일어 50</v>
      </c>
      <c r="F1240">
        <v>53</v>
      </c>
      <c r="G1240">
        <v>5</v>
      </c>
    </row>
    <row r="1241" spans="2:7">
      <c r="B1241" t="s">
        <v>90</v>
      </c>
      <c r="C1241" t="s">
        <v>62</v>
      </c>
      <c r="D1241">
        <v>49</v>
      </c>
      <c r="E1241" t="str">
        <f t="shared" si="19"/>
        <v>독일어 49</v>
      </c>
      <c r="F1241">
        <v>51</v>
      </c>
      <c r="G1241">
        <v>5</v>
      </c>
    </row>
    <row r="1242" spans="2:7">
      <c r="B1242" t="s">
        <v>90</v>
      </c>
      <c r="C1242" t="s">
        <v>62</v>
      </c>
      <c r="D1242">
        <v>48</v>
      </c>
      <c r="E1242" t="str">
        <f t="shared" si="19"/>
        <v>독일어 48</v>
      </c>
      <c r="F1242">
        <v>50</v>
      </c>
      <c r="G1242">
        <v>5</v>
      </c>
    </row>
    <row r="1243" spans="2:7">
      <c r="B1243" t="s">
        <v>90</v>
      </c>
      <c r="C1243" t="s">
        <v>62</v>
      </c>
      <c r="D1243">
        <v>47</v>
      </c>
      <c r="E1243" t="str">
        <f t="shared" si="19"/>
        <v>독일어 47</v>
      </c>
      <c r="F1243">
        <v>48</v>
      </c>
      <c r="G1243">
        <v>5</v>
      </c>
    </row>
    <row r="1244" spans="2:7">
      <c r="B1244" t="s">
        <v>90</v>
      </c>
      <c r="C1244" t="s">
        <v>62</v>
      </c>
      <c r="D1244">
        <v>46</v>
      </c>
      <c r="E1244" t="str">
        <f t="shared" si="19"/>
        <v>독일어 46</v>
      </c>
      <c r="F1244">
        <v>46</v>
      </c>
      <c r="G1244">
        <v>5</v>
      </c>
    </row>
    <row r="1245" spans="2:7">
      <c r="B1245" t="s">
        <v>90</v>
      </c>
      <c r="C1245" t="s">
        <v>62</v>
      </c>
      <c r="D1245">
        <v>45</v>
      </c>
      <c r="E1245" t="str">
        <f t="shared" si="19"/>
        <v>독일어 45</v>
      </c>
      <c r="F1245">
        <v>44</v>
      </c>
      <c r="G1245">
        <v>5</v>
      </c>
    </row>
    <row r="1246" spans="2:7">
      <c r="B1246" t="s">
        <v>90</v>
      </c>
      <c r="C1246" t="s">
        <v>62</v>
      </c>
      <c r="D1246">
        <v>44</v>
      </c>
      <c r="E1246" t="str">
        <f t="shared" si="19"/>
        <v>독일어 44</v>
      </c>
      <c r="F1246">
        <v>41</v>
      </c>
      <c r="G1246">
        <v>5</v>
      </c>
    </row>
    <row r="1247" spans="2:7">
      <c r="B1247" t="s">
        <v>90</v>
      </c>
      <c r="C1247" t="s">
        <v>62</v>
      </c>
      <c r="D1247">
        <v>43</v>
      </c>
      <c r="E1247" t="str">
        <f t="shared" si="19"/>
        <v>독일어 43</v>
      </c>
      <c r="F1247">
        <v>37</v>
      </c>
      <c r="G1247">
        <v>6</v>
      </c>
    </row>
    <row r="1248" spans="2:7">
      <c r="B1248" t="s">
        <v>90</v>
      </c>
      <c r="C1248" t="s">
        <v>62</v>
      </c>
      <c r="D1248">
        <v>42</v>
      </c>
      <c r="E1248" t="str">
        <f t="shared" si="19"/>
        <v>독일어 42</v>
      </c>
      <c r="F1248">
        <v>32</v>
      </c>
      <c r="G1248">
        <v>6</v>
      </c>
    </row>
    <row r="1249" spans="2:7">
      <c r="B1249" t="s">
        <v>90</v>
      </c>
      <c r="C1249" t="s">
        <v>62</v>
      </c>
      <c r="D1249">
        <v>41</v>
      </c>
      <c r="E1249" t="str">
        <f t="shared" si="19"/>
        <v>독일어 41</v>
      </c>
      <c r="F1249">
        <v>26</v>
      </c>
      <c r="G1249">
        <v>6</v>
      </c>
    </row>
    <row r="1250" spans="2:7">
      <c r="B1250" t="s">
        <v>90</v>
      </c>
      <c r="C1250" t="s">
        <v>62</v>
      </c>
      <c r="D1250">
        <v>40</v>
      </c>
      <c r="E1250" t="str">
        <f t="shared" si="19"/>
        <v>독일어 40</v>
      </c>
      <c r="F1250">
        <v>21</v>
      </c>
      <c r="G1250">
        <v>6</v>
      </c>
    </row>
    <row r="1251" spans="2:7">
      <c r="B1251" t="s">
        <v>90</v>
      </c>
      <c r="C1251" t="s">
        <v>62</v>
      </c>
      <c r="D1251">
        <v>39</v>
      </c>
      <c r="E1251" t="str">
        <f t="shared" si="19"/>
        <v>독일어 39</v>
      </c>
      <c r="F1251">
        <v>15</v>
      </c>
      <c r="G1251">
        <v>7</v>
      </c>
    </row>
    <row r="1252" spans="2:7">
      <c r="B1252" t="s">
        <v>90</v>
      </c>
      <c r="C1252" t="s">
        <v>62</v>
      </c>
      <c r="D1252">
        <v>38</v>
      </c>
      <c r="E1252" t="str">
        <f t="shared" si="19"/>
        <v>독일어 38</v>
      </c>
      <c r="F1252">
        <v>9</v>
      </c>
      <c r="G1252">
        <v>8</v>
      </c>
    </row>
    <row r="1253" spans="2:7">
      <c r="B1253" t="s">
        <v>90</v>
      </c>
      <c r="C1253" t="s">
        <v>62</v>
      </c>
      <c r="D1253">
        <v>37</v>
      </c>
      <c r="E1253" t="str">
        <f t="shared" si="19"/>
        <v>독일어 37</v>
      </c>
      <c r="F1253">
        <v>6</v>
      </c>
      <c r="G1253">
        <v>8</v>
      </c>
    </row>
    <row r="1254" spans="2:7">
      <c r="B1254" t="s">
        <v>90</v>
      </c>
      <c r="C1254" t="s">
        <v>62</v>
      </c>
      <c r="D1254">
        <v>36</v>
      </c>
      <c r="E1254" t="str">
        <f t="shared" si="19"/>
        <v>독일어 36</v>
      </c>
      <c r="F1254">
        <v>2</v>
      </c>
      <c r="G1254">
        <v>9</v>
      </c>
    </row>
    <row r="1255" spans="2:7">
      <c r="B1255" t="s">
        <v>90</v>
      </c>
      <c r="C1255" t="s">
        <v>62</v>
      </c>
      <c r="D1255">
        <v>35</v>
      </c>
      <c r="E1255" t="str">
        <f t="shared" si="19"/>
        <v>독일어 35</v>
      </c>
      <c r="F1255">
        <v>1</v>
      </c>
      <c r="G1255">
        <v>9</v>
      </c>
    </row>
    <row r="1256" spans="2:7">
      <c r="B1256" t="s">
        <v>90</v>
      </c>
      <c r="C1256" t="s">
        <v>62</v>
      </c>
      <c r="D1256">
        <v>34</v>
      </c>
      <c r="E1256" t="str">
        <f t="shared" si="19"/>
        <v>독일어 34</v>
      </c>
      <c r="F1256">
        <v>0</v>
      </c>
      <c r="G1256">
        <v>9</v>
      </c>
    </row>
    <row r="1257" spans="2:7">
      <c r="B1257" t="s">
        <v>90</v>
      </c>
      <c r="C1257" t="s">
        <v>62</v>
      </c>
      <c r="D1257">
        <v>33</v>
      </c>
      <c r="E1257" t="str">
        <f t="shared" si="19"/>
        <v>독일어 33</v>
      </c>
      <c r="F1257">
        <v>0</v>
      </c>
      <c r="G1257">
        <v>9</v>
      </c>
    </row>
    <row r="1258" spans="2:7">
      <c r="B1258" t="s">
        <v>90</v>
      </c>
      <c r="C1258" t="s">
        <v>72</v>
      </c>
      <c r="D1258">
        <v>73</v>
      </c>
      <c r="E1258" t="str">
        <f t="shared" si="19"/>
        <v>러시아 73</v>
      </c>
      <c r="F1258">
        <v>99</v>
      </c>
      <c r="G1258">
        <v>1</v>
      </c>
    </row>
    <row r="1259" spans="2:7">
      <c r="B1259" t="s">
        <v>90</v>
      </c>
      <c r="C1259" t="s">
        <v>72</v>
      </c>
      <c r="D1259">
        <v>72</v>
      </c>
      <c r="E1259" t="str">
        <f t="shared" si="19"/>
        <v>러시아 72</v>
      </c>
      <c r="F1259">
        <v>97</v>
      </c>
      <c r="G1259">
        <v>1</v>
      </c>
    </row>
    <row r="1260" spans="2:7">
      <c r="B1260" t="s">
        <v>90</v>
      </c>
      <c r="C1260" t="s">
        <v>72</v>
      </c>
      <c r="D1260">
        <v>71</v>
      </c>
      <c r="E1260" t="str">
        <f t="shared" si="19"/>
        <v>러시아 71</v>
      </c>
      <c r="F1260">
        <v>96</v>
      </c>
      <c r="G1260">
        <v>1</v>
      </c>
    </row>
    <row r="1261" spans="2:7">
      <c r="B1261" t="s">
        <v>90</v>
      </c>
      <c r="C1261" t="s">
        <v>72</v>
      </c>
      <c r="D1261">
        <v>70</v>
      </c>
      <c r="E1261" t="str">
        <f t="shared" si="19"/>
        <v>러시아 70</v>
      </c>
      <c r="F1261">
        <v>95</v>
      </c>
      <c r="G1261">
        <v>2</v>
      </c>
    </row>
    <row r="1262" spans="2:7">
      <c r="B1262" t="s">
        <v>90</v>
      </c>
      <c r="C1262" t="s">
        <v>72</v>
      </c>
      <c r="D1262">
        <v>69</v>
      </c>
      <c r="E1262" t="str">
        <f t="shared" si="19"/>
        <v>러시아 69</v>
      </c>
      <c r="F1262">
        <v>92</v>
      </c>
      <c r="G1262">
        <v>2</v>
      </c>
    </row>
    <row r="1263" spans="2:7">
      <c r="B1263" t="s">
        <v>90</v>
      </c>
      <c r="C1263" t="s">
        <v>72</v>
      </c>
      <c r="D1263">
        <v>68</v>
      </c>
      <c r="E1263" t="str">
        <f t="shared" si="19"/>
        <v>러시아 68</v>
      </c>
      <c r="F1263">
        <v>90</v>
      </c>
      <c r="G1263">
        <v>2</v>
      </c>
    </row>
    <row r="1264" spans="2:7">
      <c r="B1264" t="s">
        <v>90</v>
      </c>
      <c r="C1264" t="s">
        <v>72</v>
      </c>
      <c r="D1264">
        <v>67</v>
      </c>
      <c r="E1264" t="str">
        <f t="shared" si="19"/>
        <v>러시아 67</v>
      </c>
      <c r="F1264">
        <v>88</v>
      </c>
      <c r="G1264">
        <v>2</v>
      </c>
    </row>
    <row r="1265" spans="2:7">
      <c r="B1265" t="s">
        <v>90</v>
      </c>
      <c r="C1265" t="s">
        <v>72</v>
      </c>
      <c r="D1265">
        <v>66</v>
      </c>
      <c r="E1265" t="str">
        <f t="shared" si="19"/>
        <v>러시아 66</v>
      </c>
      <c r="F1265">
        <v>86</v>
      </c>
      <c r="G1265">
        <v>3</v>
      </c>
    </row>
    <row r="1266" spans="2:7">
      <c r="B1266" t="s">
        <v>90</v>
      </c>
      <c r="C1266" t="s">
        <v>72</v>
      </c>
      <c r="D1266">
        <v>65</v>
      </c>
      <c r="E1266" t="str">
        <f t="shared" si="19"/>
        <v>러시아 65</v>
      </c>
      <c r="F1266">
        <v>84</v>
      </c>
      <c r="G1266">
        <v>3</v>
      </c>
    </row>
    <row r="1267" spans="2:7">
      <c r="B1267" t="s">
        <v>90</v>
      </c>
      <c r="C1267" t="s">
        <v>72</v>
      </c>
      <c r="D1267">
        <v>64</v>
      </c>
      <c r="E1267" t="str">
        <f t="shared" si="19"/>
        <v>러시아 64</v>
      </c>
      <c r="F1267">
        <v>83</v>
      </c>
      <c r="G1267">
        <v>3</v>
      </c>
    </row>
    <row r="1268" spans="2:7">
      <c r="B1268" t="s">
        <v>90</v>
      </c>
      <c r="C1268" t="s">
        <v>72</v>
      </c>
      <c r="D1268">
        <v>63</v>
      </c>
      <c r="E1268" t="str">
        <f t="shared" si="19"/>
        <v>러시아 63</v>
      </c>
      <c r="F1268">
        <v>82</v>
      </c>
      <c r="G1268">
        <v>3</v>
      </c>
    </row>
    <row r="1269" spans="2:7">
      <c r="B1269" t="s">
        <v>90</v>
      </c>
      <c r="C1269" t="s">
        <v>72</v>
      </c>
      <c r="D1269">
        <v>62</v>
      </c>
      <c r="E1269" t="str">
        <f t="shared" si="19"/>
        <v>러시아 62</v>
      </c>
      <c r="F1269">
        <v>81</v>
      </c>
      <c r="G1269">
        <v>3</v>
      </c>
    </row>
    <row r="1270" spans="2:7">
      <c r="B1270" t="s">
        <v>90</v>
      </c>
      <c r="C1270" t="s">
        <v>72</v>
      </c>
      <c r="D1270">
        <v>61</v>
      </c>
      <c r="E1270" t="str">
        <f t="shared" si="19"/>
        <v>러시아 61</v>
      </c>
      <c r="F1270">
        <v>79</v>
      </c>
      <c r="G1270">
        <v>3</v>
      </c>
    </row>
    <row r="1271" spans="2:7">
      <c r="B1271" t="s">
        <v>90</v>
      </c>
      <c r="C1271" t="s">
        <v>72</v>
      </c>
      <c r="D1271">
        <v>60</v>
      </c>
      <c r="E1271" t="str">
        <f t="shared" si="19"/>
        <v>러시아 60</v>
      </c>
      <c r="F1271">
        <v>78</v>
      </c>
      <c r="G1271">
        <v>3</v>
      </c>
    </row>
    <row r="1272" spans="2:7">
      <c r="B1272" t="s">
        <v>90</v>
      </c>
      <c r="C1272" t="s">
        <v>72</v>
      </c>
      <c r="D1272">
        <v>59</v>
      </c>
      <c r="E1272" t="str">
        <f t="shared" si="19"/>
        <v>러시아 59</v>
      </c>
      <c r="F1272">
        <v>77</v>
      </c>
      <c r="G1272">
        <v>4</v>
      </c>
    </row>
    <row r="1273" spans="2:7">
      <c r="B1273" t="s">
        <v>90</v>
      </c>
      <c r="C1273" t="s">
        <v>72</v>
      </c>
      <c r="D1273">
        <v>58</v>
      </c>
      <c r="E1273" t="str">
        <f t="shared" si="19"/>
        <v>러시아 58</v>
      </c>
      <c r="F1273">
        <v>76</v>
      </c>
      <c r="G1273">
        <v>4</v>
      </c>
    </row>
    <row r="1274" spans="2:7">
      <c r="B1274" t="s">
        <v>90</v>
      </c>
      <c r="C1274" t="s">
        <v>72</v>
      </c>
      <c r="D1274">
        <v>57</v>
      </c>
      <c r="E1274" t="str">
        <f t="shared" si="19"/>
        <v>러시아 57</v>
      </c>
      <c r="F1274">
        <v>75</v>
      </c>
      <c r="G1274">
        <v>4</v>
      </c>
    </row>
    <row r="1275" spans="2:7">
      <c r="B1275" t="s">
        <v>90</v>
      </c>
      <c r="C1275" t="s">
        <v>72</v>
      </c>
      <c r="D1275">
        <v>56</v>
      </c>
      <c r="E1275" t="str">
        <f t="shared" si="19"/>
        <v>러시아 56</v>
      </c>
      <c r="F1275">
        <v>74</v>
      </c>
      <c r="G1275">
        <v>4</v>
      </c>
    </row>
    <row r="1276" spans="2:7">
      <c r="B1276" t="s">
        <v>90</v>
      </c>
      <c r="C1276" t="s">
        <v>72</v>
      </c>
      <c r="D1276">
        <v>55</v>
      </c>
      <c r="E1276" t="str">
        <f t="shared" si="19"/>
        <v>러시아 55</v>
      </c>
      <c r="F1276">
        <v>74</v>
      </c>
      <c r="G1276">
        <v>4</v>
      </c>
    </row>
    <row r="1277" spans="2:7">
      <c r="B1277" t="s">
        <v>90</v>
      </c>
      <c r="C1277" t="s">
        <v>72</v>
      </c>
      <c r="D1277">
        <v>54</v>
      </c>
      <c r="E1277" t="str">
        <f t="shared" si="19"/>
        <v>러시아 54</v>
      </c>
      <c r="F1277">
        <v>72</v>
      </c>
      <c r="G1277">
        <v>4</v>
      </c>
    </row>
    <row r="1278" spans="2:7">
      <c r="B1278" t="s">
        <v>90</v>
      </c>
      <c r="C1278" t="s">
        <v>72</v>
      </c>
      <c r="D1278">
        <v>53</v>
      </c>
      <c r="E1278" t="str">
        <f t="shared" si="19"/>
        <v>러시아 53</v>
      </c>
      <c r="F1278">
        <v>71</v>
      </c>
      <c r="G1278">
        <v>4</v>
      </c>
    </row>
    <row r="1279" spans="2:7">
      <c r="B1279" t="s">
        <v>90</v>
      </c>
      <c r="C1279" t="s">
        <v>72</v>
      </c>
      <c r="D1279">
        <v>52</v>
      </c>
      <c r="E1279" t="str">
        <f t="shared" si="19"/>
        <v>러시아 52</v>
      </c>
      <c r="F1279">
        <v>71</v>
      </c>
      <c r="G1279">
        <v>4</v>
      </c>
    </row>
    <row r="1280" spans="2:7">
      <c r="B1280" t="s">
        <v>90</v>
      </c>
      <c r="C1280" t="s">
        <v>72</v>
      </c>
      <c r="D1280">
        <v>51</v>
      </c>
      <c r="E1280" t="str">
        <f t="shared" si="19"/>
        <v>러시아 51</v>
      </c>
      <c r="F1280">
        <v>70</v>
      </c>
      <c r="G1280">
        <v>4</v>
      </c>
    </row>
    <row r="1281" spans="2:7">
      <c r="B1281" t="s">
        <v>90</v>
      </c>
      <c r="C1281" t="s">
        <v>72</v>
      </c>
      <c r="D1281">
        <v>50</v>
      </c>
      <c r="E1281" t="str">
        <f t="shared" si="19"/>
        <v>러시아 50</v>
      </c>
      <c r="F1281">
        <v>68</v>
      </c>
      <c r="G1281">
        <v>4</v>
      </c>
    </row>
    <row r="1282" spans="2:7">
      <c r="B1282" t="s">
        <v>90</v>
      </c>
      <c r="C1282" t="s">
        <v>72</v>
      </c>
      <c r="D1282">
        <v>49</v>
      </c>
      <c r="E1282" t="str">
        <f t="shared" si="19"/>
        <v>러시아 49</v>
      </c>
      <c r="F1282">
        <v>66</v>
      </c>
      <c r="G1282">
        <v>4</v>
      </c>
    </row>
    <row r="1283" spans="2:7">
      <c r="B1283" t="s">
        <v>90</v>
      </c>
      <c r="C1283" t="s">
        <v>72</v>
      </c>
      <c r="D1283">
        <v>48</v>
      </c>
      <c r="E1283" t="str">
        <f t="shared" si="19"/>
        <v>러시아 48</v>
      </c>
      <c r="F1283">
        <v>62</v>
      </c>
      <c r="G1283">
        <v>4</v>
      </c>
    </row>
    <row r="1284" spans="2:7">
      <c r="B1284" t="s">
        <v>90</v>
      </c>
      <c r="C1284" t="s">
        <v>72</v>
      </c>
      <c r="D1284">
        <v>47</v>
      </c>
      <c r="E1284" t="str">
        <f t="shared" ref="E1284:E1347" si="20">CONCATENATE(C1284," ",D1284)</f>
        <v>러시아 47</v>
      </c>
      <c r="F1284">
        <v>57</v>
      </c>
      <c r="G1284">
        <v>5</v>
      </c>
    </row>
    <row r="1285" spans="2:7">
      <c r="B1285" t="s">
        <v>90</v>
      </c>
      <c r="C1285" t="s">
        <v>72</v>
      </c>
      <c r="D1285">
        <v>46</v>
      </c>
      <c r="E1285" t="str">
        <f t="shared" si="20"/>
        <v>러시아 46</v>
      </c>
      <c r="F1285">
        <v>53</v>
      </c>
      <c r="G1285">
        <v>5</v>
      </c>
    </row>
    <row r="1286" spans="2:7">
      <c r="B1286" t="s">
        <v>90</v>
      </c>
      <c r="C1286" t="s">
        <v>72</v>
      </c>
      <c r="D1286">
        <v>45</v>
      </c>
      <c r="E1286" t="str">
        <f t="shared" si="20"/>
        <v>러시아 45</v>
      </c>
      <c r="F1286">
        <v>45</v>
      </c>
      <c r="G1286">
        <v>5</v>
      </c>
    </row>
    <row r="1287" spans="2:7">
      <c r="B1287" t="s">
        <v>90</v>
      </c>
      <c r="C1287" t="s">
        <v>72</v>
      </c>
      <c r="D1287">
        <v>44</v>
      </c>
      <c r="E1287" t="str">
        <f t="shared" si="20"/>
        <v>러시아 44</v>
      </c>
      <c r="F1287">
        <v>34</v>
      </c>
      <c r="G1287">
        <v>6</v>
      </c>
    </row>
    <row r="1288" spans="2:7">
      <c r="B1288" t="s">
        <v>90</v>
      </c>
      <c r="C1288" t="s">
        <v>72</v>
      </c>
      <c r="D1288">
        <v>43</v>
      </c>
      <c r="E1288" t="str">
        <f t="shared" si="20"/>
        <v>러시아 43</v>
      </c>
      <c r="F1288">
        <v>27</v>
      </c>
      <c r="G1288">
        <v>6</v>
      </c>
    </row>
    <row r="1289" spans="2:7">
      <c r="B1289" t="s">
        <v>90</v>
      </c>
      <c r="C1289" t="s">
        <v>72</v>
      </c>
      <c r="D1289">
        <v>42</v>
      </c>
      <c r="E1289" t="str">
        <f t="shared" si="20"/>
        <v>러시아 42</v>
      </c>
      <c r="F1289">
        <v>17</v>
      </c>
      <c r="G1289">
        <v>6</v>
      </c>
    </row>
    <row r="1290" spans="2:7">
      <c r="B1290" t="s">
        <v>90</v>
      </c>
      <c r="C1290" t="s">
        <v>72</v>
      </c>
      <c r="D1290">
        <v>41</v>
      </c>
      <c r="E1290" t="str">
        <f t="shared" si="20"/>
        <v>러시아 41</v>
      </c>
      <c r="F1290">
        <v>8</v>
      </c>
      <c r="G1290">
        <v>8</v>
      </c>
    </row>
    <row r="1291" spans="2:7">
      <c r="B1291" t="s">
        <v>90</v>
      </c>
      <c r="C1291" t="s">
        <v>72</v>
      </c>
      <c r="D1291">
        <v>40</v>
      </c>
      <c r="E1291" t="str">
        <f t="shared" si="20"/>
        <v>러시아 40</v>
      </c>
      <c r="F1291">
        <v>5</v>
      </c>
      <c r="G1291">
        <v>8</v>
      </c>
    </row>
    <row r="1292" spans="2:7">
      <c r="B1292" t="s">
        <v>90</v>
      </c>
      <c r="C1292" t="s">
        <v>72</v>
      </c>
      <c r="D1292">
        <v>39</v>
      </c>
      <c r="E1292" t="str">
        <f t="shared" si="20"/>
        <v>러시아 39</v>
      </c>
      <c r="F1292">
        <v>2</v>
      </c>
      <c r="G1292">
        <v>9</v>
      </c>
    </row>
    <row r="1293" spans="2:7">
      <c r="B1293" t="s">
        <v>90</v>
      </c>
      <c r="C1293" t="s">
        <v>72</v>
      </c>
      <c r="D1293">
        <v>38</v>
      </c>
      <c r="E1293" t="str">
        <f t="shared" si="20"/>
        <v>러시아 38</v>
      </c>
      <c r="F1293">
        <v>1</v>
      </c>
      <c r="G1293">
        <v>9</v>
      </c>
    </row>
    <row r="1294" spans="2:7">
      <c r="B1294" t="s">
        <v>90</v>
      </c>
      <c r="C1294" t="s">
        <v>72</v>
      </c>
      <c r="D1294">
        <v>37</v>
      </c>
      <c r="E1294" t="str">
        <f t="shared" si="20"/>
        <v>러시아 37</v>
      </c>
      <c r="F1294">
        <v>0</v>
      </c>
      <c r="G1294">
        <v>9</v>
      </c>
    </row>
    <row r="1295" spans="2:7">
      <c r="B1295" t="s">
        <v>90</v>
      </c>
      <c r="C1295" t="s">
        <v>66</v>
      </c>
      <c r="D1295">
        <v>68</v>
      </c>
      <c r="E1295" t="str">
        <f t="shared" si="20"/>
        <v>스페인 68</v>
      </c>
      <c r="F1295">
        <v>100</v>
      </c>
      <c r="G1295">
        <v>1</v>
      </c>
    </row>
    <row r="1296" spans="2:7">
      <c r="B1296" t="s">
        <v>90</v>
      </c>
      <c r="C1296" t="s">
        <v>66</v>
      </c>
      <c r="D1296">
        <v>66</v>
      </c>
      <c r="E1296" t="str">
        <f t="shared" si="20"/>
        <v>스페인 66</v>
      </c>
      <c r="F1296">
        <v>98</v>
      </c>
      <c r="G1296">
        <v>1</v>
      </c>
    </row>
    <row r="1297" spans="2:7">
      <c r="B1297" t="s">
        <v>90</v>
      </c>
      <c r="C1297" t="s">
        <v>66</v>
      </c>
      <c r="D1297">
        <v>65</v>
      </c>
      <c r="E1297" t="str">
        <f t="shared" si="20"/>
        <v>스페인 65</v>
      </c>
      <c r="F1297">
        <v>95</v>
      </c>
      <c r="G1297">
        <v>1</v>
      </c>
    </row>
    <row r="1298" spans="2:7">
      <c r="B1298" t="s">
        <v>90</v>
      </c>
      <c r="C1298" t="s">
        <v>66</v>
      </c>
      <c r="D1298">
        <v>64</v>
      </c>
      <c r="E1298" t="str">
        <f t="shared" si="20"/>
        <v>스페인 64</v>
      </c>
      <c r="F1298">
        <v>93</v>
      </c>
      <c r="G1298">
        <v>2</v>
      </c>
    </row>
    <row r="1299" spans="2:7">
      <c r="B1299" t="s">
        <v>90</v>
      </c>
      <c r="C1299" t="s">
        <v>66</v>
      </c>
      <c r="D1299">
        <v>63</v>
      </c>
      <c r="E1299" t="str">
        <f t="shared" si="20"/>
        <v>스페인 63</v>
      </c>
      <c r="F1299">
        <v>90</v>
      </c>
      <c r="G1299">
        <v>2</v>
      </c>
    </row>
    <row r="1300" spans="2:7">
      <c r="B1300" t="s">
        <v>90</v>
      </c>
      <c r="C1300" t="s">
        <v>66</v>
      </c>
      <c r="D1300">
        <v>62</v>
      </c>
      <c r="E1300" t="str">
        <f t="shared" si="20"/>
        <v>스페인 62</v>
      </c>
      <c r="F1300">
        <v>84</v>
      </c>
      <c r="G1300">
        <v>3</v>
      </c>
    </row>
    <row r="1301" spans="2:7">
      <c r="B1301" t="s">
        <v>90</v>
      </c>
      <c r="C1301" t="s">
        <v>66</v>
      </c>
      <c r="D1301">
        <v>61</v>
      </c>
      <c r="E1301" t="str">
        <f t="shared" si="20"/>
        <v>스페인 61</v>
      </c>
      <c r="F1301">
        <v>81</v>
      </c>
      <c r="G1301">
        <v>3</v>
      </c>
    </row>
    <row r="1302" spans="2:7">
      <c r="B1302" t="s">
        <v>90</v>
      </c>
      <c r="C1302" t="s">
        <v>66</v>
      </c>
      <c r="D1302">
        <v>60</v>
      </c>
      <c r="E1302" t="str">
        <f t="shared" si="20"/>
        <v>스페인 60</v>
      </c>
      <c r="F1302">
        <v>77</v>
      </c>
      <c r="G1302">
        <v>3</v>
      </c>
    </row>
    <row r="1303" spans="2:7">
      <c r="B1303" t="s">
        <v>90</v>
      </c>
      <c r="C1303" t="s">
        <v>66</v>
      </c>
      <c r="D1303">
        <v>59</v>
      </c>
      <c r="E1303" t="str">
        <f t="shared" si="20"/>
        <v>스페인 59</v>
      </c>
      <c r="F1303">
        <v>74</v>
      </c>
      <c r="G1303">
        <v>4</v>
      </c>
    </row>
    <row r="1304" spans="2:7">
      <c r="B1304" t="s">
        <v>90</v>
      </c>
      <c r="C1304" t="s">
        <v>66</v>
      </c>
      <c r="D1304">
        <v>58</v>
      </c>
      <c r="E1304" t="str">
        <f t="shared" si="20"/>
        <v>스페인 58</v>
      </c>
      <c r="F1304">
        <v>71</v>
      </c>
      <c r="G1304">
        <v>4</v>
      </c>
    </row>
    <row r="1305" spans="2:7">
      <c r="B1305" t="s">
        <v>90</v>
      </c>
      <c r="C1305" t="s">
        <v>66</v>
      </c>
      <c r="D1305">
        <v>57</v>
      </c>
      <c r="E1305" t="str">
        <f t="shared" si="20"/>
        <v>스페인 57</v>
      </c>
      <c r="F1305">
        <v>66</v>
      </c>
      <c r="G1305">
        <v>4</v>
      </c>
    </row>
    <row r="1306" spans="2:7">
      <c r="B1306" t="s">
        <v>90</v>
      </c>
      <c r="C1306" t="s">
        <v>66</v>
      </c>
      <c r="D1306">
        <v>56</v>
      </c>
      <c r="E1306" t="str">
        <f t="shared" si="20"/>
        <v>스페인 56</v>
      </c>
      <c r="F1306">
        <v>64</v>
      </c>
      <c r="G1306">
        <v>4</v>
      </c>
    </row>
    <row r="1307" spans="2:7">
      <c r="B1307" t="s">
        <v>90</v>
      </c>
      <c r="C1307" t="s">
        <v>66</v>
      </c>
      <c r="D1307">
        <v>55</v>
      </c>
      <c r="E1307" t="str">
        <f t="shared" si="20"/>
        <v>스페인 55</v>
      </c>
      <c r="F1307">
        <v>61</v>
      </c>
      <c r="G1307">
        <v>4</v>
      </c>
    </row>
    <row r="1308" spans="2:7">
      <c r="B1308" t="s">
        <v>90</v>
      </c>
      <c r="C1308" t="s">
        <v>66</v>
      </c>
      <c r="D1308">
        <v>54</v>
      </c>
      <c r="E1308" t="str">
        <f t="shared" si="20"/>
        <v>스페인 54</v>
      </c>
      <c r="F1308">
        <v>59</v>
      </c>
      <c r="G1308">
        <v>5</v>
      </c>
    </row>
    <row r="1309" spans="2:7">
      <c r="B1309" t="s">
        <v>90</v>
      </c>
      <c r="C1309" t="s">
        <v>66</v>
      </c>
      <c r="D1309">
        <v>53</v>
      </c>
      <c r="E1309" t="str">
        <f t="shared" si="20"/>
        <v>스페인 53</v>
      </c>
      <c r="F1309">
        <v>57</v>
      </c>
      <c r="G1309">
        <v>5</v>
      </c>
    </row>
    <row r="1310" spans="2:7">
      <c r="B1310" t="s">
        <v>90</v>
      </c>
      <c r="C1310" t="s">
        <v>66</v>
      </c>
      <c r="D1310">
        <v>52</v>
      </c>
      <c r="E1310" t="str">
        <f t="shared" si="20"/>
        <v>스페인 52</v>
      </c>
      <c r="F1310">
        <v>54</v>
      </c>
      <c r="G1310">
        <v>5</v>
      </c>
    </row>
    <row r="1311" spans="2:7">
      <c r="B1311" t="s">
        <v>90</v>
      </c>
      <c r="C1311" t="s">
        <v>66</v>
      </c>
      <c r="D1311">
        <v>51</v>
      </c>
      <c r="E1311" t="str">
        <f t="shared" si="20"/>
        <v>스페인 51</v>
      </c>
      <c r="F1311">
        <v>51</v>
      </c>
      <c r="G1311">
        <v>5</v>
      </c>
    </row>
    <row r="1312" spans="2:7">
      <c r="B1312" t="s">
        <v>90</v>
      </c>
      <c r="C1312" t="s">
        <v>66</v>
      </c>
      <c r="D1312">
        <v>50</v>
      </c>
      <c r="E1312" t="str">
        <f t="shared" si="20"/>
        <v>스페인 50</v>
      </c>
      <c r="F1312">
        <v>50</v>
      </c>
      <c r="G1312">
        <v>5</v>
      </c>
    </row>
    <row r="1313" spans="2:7">
      <c r="B1313" t="s">
        <v>90</v>
      </c>
      <c r="C1313" t="s">
        <v>66</v>
      </c>
      <c r="D1313">
        <v>49</v>
      </c>
      <c r="E1313" t="str">
        <f t="shared" si="20"/>
        <v>스페인 49</v>
      </c>
      <c r="F1313">
        <v>47</v>
      </c>
      <c r="G1313">
        <v>5</v>
      </c>
    </row>
    <row r="1314" spans="2:7">
      <c r="B1314" t="s">
        <v>90</v>
      </c>
      <c r="C1314" t="s">
        <v>66</v>
      </c>
      <c r="D1314">
        <v>48</v>
      </c>
      <c r="E1314" t="str">
        <f t="shared" si="20"/>
        <v>스페인 48</v>
      </c>
      <c r="F1314">
        <v>45</v>
      </c>
      <c r="G1314">
        <v>5</v>
      </c>
    </row>
    <row r="1315" spans="2:7">
      <c r="B1315" t="s">
        <v>90</v>
      </c>
      <c r="C1315" t="s">
        <v>66</v>
      </c>
      <c r="D1315">
        <v>47</v>
      </c>
      <c r="E1315" t="str">
        <f t="shared" si="20"/>
        <v>스페인 47</v>
      </c>
      <c r="F1315">
        <v>44</v>
      </c>
      <c r="G1315">
        <v>5</v>
      </c>
    </row>
    <row r="1316" spans="2:7">
      <c r="B1316" t="s">
        <v>90</v>
      </c>
      <c r="C1316" t="s">
        <v>66</v>
      </c>
      <c r="D1316">
        <v>46</v>
      </c>
      <c r="E1316" t="str">
        <f t="shared" si="20"/>
        <v>스페인 46</v>
      </c>
      <c r="F1316">
        <v>41</v>
      </c>
      <c r="G1316">
        <v>5</v>
      </c>
    </row>
    <row r="1317" spans="2:7">
      <c r="B1317" t="s">
        <v>90</v>
      </c>
      <c r="C1317" t="s">
        <v>66</v>
      </c>
      <c r="D1317">
        <v>45</v>
      </c>
      <c r="E1317" t="str">
        <f t="shared" si="20"/>
        <v>스페인 45</v>
      </c>
      <c r="F1317">
        <v>39</v>
      </c>
      <c r="G1317">
        <v>6</v>
      </c>
    </row>
    <row r="1318" spans="2:7">
      <c r="B1318" t="s">
        <v>90</v>
      </c>
      <c r="C1318" t="s">
        <v>66</v>
      </c>
      <c r="D1318">
        <v>44</v>
      </c>
      <c r="E1318" t="str">
        <f t="shared" si="20"/>
        <v>스페인 44</v>
      </c>
      <c r="F1318">
        <v>37</v>
      </c>
      <c r="G1318">
        <v>6</v>
      </c>
    </row>
    <row r="1319" spans="2:7">
      <c r="B1319" t="s">
        <v>90</v>
      </c>
      <c r="C1319" t="s">
        <v>66</v>
      </c>
      <c r="D1319">
        <v>43</v>
      </c>
      <c r="E1319" t="str">
        <f t="shared" si="20"/>
        <v>스페인 43</v>
      </c>
      <c r="F1319">
        <v>35</v>
      </c>
      <c r="G1319">
        <v>6</v>
      </c>
    </row>
    <row r="1320" spans="2:7">
      <c r="B1320" t="s">
        <v>90</v>
      </c>
      <c r="C1320" t="s">
        <v>66</v>
      </c>
      <c r="D1320">
        <v>42</v>
      </c>
      <c r="E1320" t="str">
        <f t="shared" si="20"/>
        <v>스페인 42</v>
      </c>
      <c r="F1320">
        <v>31</v>
      </c>
      <c r="G1320">
        <v>6</v>
      </c>
    </row>
    <row r="1321" spans="2:7">
      <c r="B1321" t="s">
        <v>90</v>
      </c>
      <c r="C1321" t="s">
        <v>66</v>
      </c>
      <c r="D1321">
        <v>41</v>
      </c>
      <c r="E1321" t="str">
        <f t="shared" si="20"/>
        <v>스페인 41</v>
      </c>
      <c r="F1321">
        <v>27</v>
      </c>
      <c r="G1321">
        <v>6</v>
      </c>
    </row>
    <row r="1322" spans="2:7">
      <c r="B1322" t="s">
        <v>90</v>
      </c>
      <c r="C1322" t="s">
        <v>66</v>
      </c>
      <c r="D1322">
        <v>40</v>
      </c>
      <c r="E1322" t="str">
        <f t="shared" si="20"/>
        <v>스페인 40</v>
      </c>
      <c r="F1322">
        <v>23</v>
      </c>
      <c r="G1322">
        <v>6</v>
      </c>
    </row>
    <row r="1323" spans="2:7">
      <c r="B1323" t="s">
        <v>90</v>
      </c>
      <c r="C1323" t="s">
        <v>66</v>
      </c>
      <c r="D1323">
        <v>39</v>
      </c>
      <c r="E1323" t="str">
        <f t="shared" si="20"/>
        <v>스페인 39</v>
      </c>
      <c r="F1323">
        <v>19</v>
      </c>
      <c r="G1323">
        <v>7</v>
      </c>
    </row>
    <row r="1324" spans="2:7">
      <c r="B1324" t="s">
        <v>90</v>
      </c>
      <c r="C1324" t="s">
        <v>66</v>
      </c>
      <c r="D1324">
        <v>38</v>
      </c>
      <c r="E1324" t="str">
        <f t="shared" si="20"/>
        <v>스페인 38</v>
      </c>
      <c r="F1324">
        <v>14</v>
      </c>
      <c r="G1324">
        <v>7</v>
      </c>
    </row>
    <row r="1325" spans="2:7">
      <c r="B1325" t="s">
        <v>90</v>
      </c>
      <c r="C1325" t="s">
        <v>66</v>
      </c>
      <c r="D1325">
        <v>37</v>
      </c>
      <c r="E1325" t="str">
        <f t="shared" si="20"/>
        <v>스페인 37</v>
      </c>
      <c r="F1325">
        <v>10</v>
      </c>
      <c r="G1325">
        <v>7</v>
      </c>
    </row>
    <row r="1326" spans="2:7">
      <c r="B1326" t="s">
        <v>90</v>
      </c>
      <c r="C1326" t="s">
        <v>66</v>
      </c>
      <c r="D1326">
        <v>36</v>
      </c>
      <c r="E1326" t="str">
        <f t="shared" si="20"/>
        <v>스페인 36</v>
      </c>
      <c r="F1326">
        <v>6</v>
      </c>
      <c r="G1326">
        <v>8</v>
      </c>
    </row>
    <row r="1327" spans="2:7">
      <c r="B1327" t="s">
        <v>90</v>
      </c>
      <c r="C1327" t="s">
        <v>66</v>
      </c>
      <c r="D1327">
        <v>35</v>
      </c>
      <c r="E1327" t="str">
        <f t="shared" si="20"/>
        <v>스페인 35</v>
      </c>
      <c r="F1327">
        <v>3</v>
      </c>
      <c r="G1327">
        <v>8</v>
      </c>
    </row>
    <row r="1328" spans="2:7">
      <c r="B1328" t="s">
        <v>90</v>
      </c>
      <c r="C1328" t="s">
        <v>66</v>
      </c>
      <c r="D1328">
        <v>34</v>
      </c>
      <c r="E1328" t="str">
        <f t="shared" si="20"/>
        <v>스페인 34</v>
      </c>
      <c r="F1328">
        <v>2</v>
      </c>
      <c r="G1328">
        <v>9</v>
      </c>
    </row>
    <row r="1329" spans="2:7">
      <c r="B1329" t="s">
        <v>90</v>
      </c>
      <c r="C1329" t="s">
        <v>66</v>
      </c>
      <c r="D1329">
        <v>33</v>
      </c>
      <c r="E1329" t="str">
        <f t="shared" si="20"/>
        <v>스페인 33</v>
      </c>
      <c r="F1329">
        <v>1</v>
      </c>
      <c r="G1329">
        <v>9</v>
      </c>
    </row>
    <row r="1330" spans="2:7">
      <c r="B1330" t="s">
        <v>90</v>
      </c>
      <c r="C1330" t="s">
        <v>66</v>
      </c>
      <c r="D1330">
        <v>31</v>
      </c>
      <c r="E1330" t="str">
        <f t="shared" si="20"/>
        <v>스페인 31</v>
      </c>
      <c r="F1330">
        <v>0</v>
      </c>
      <c r="G1330">
        <v>9</v>
      </c>
    </row>
    <row r="1331" spans="2:7">
      <c r="B1331" t="s">
        <v>90</v>
      </c>
      <c r="C1331" t="s">
        <v>66</v>
      </c>
      <c r="D1331">
        <v>29</v>
      </c>
      <c r="E1331" t="str">
        <f t="shared" si="20"/>
        <v>스페인 29</v>
      </c>
      <c r="F1331">
        <v>0</v>
      </c>
      <c r="G1331">
        <v>9</v>
      </c>
    </row>
    <row r="1332" spans="2:7">
      <c r="B1332" t="s">
        <v>90</v>
      </c>
      <c r="C1332" t="s">
        <v>74</v>
      </c>
      <c r="D1332">
        <v>100</v>
      </c>
      <c r="E1332" t="str">
        <f t="shared" si="20"/>
        <v>아랍어 100</v>
      </c>
      <c r="F1332">
        <v>99</v>
      </c>
      <c r="G1332">
        <v>1</v>
      </c>
    </row>
    <row r="1333" spans="2:7">
      <c r="B1333" t="s">
        <v>90</v>
      </c>
      <c r="C1333" t="s">
        <v>74</v>
      </c>
      <c r="D1333">
        <v>98</v>
      </c>
      <c r="E1333" t="str">
        <f t="shared" si="20"/>
        <v>아랍어 98</v>
      </c>
      <c r="F1333">
        <v>99</v>
      </c>
      <c r="G1333">
        <v>1</v>
      </c>
    </row>
    <row r="1334" spans="2:7">
      <c r="B1334" t="s">
        <v>90</v>
      </c>
      <c r="C1334" t="s">
        <v>74</v>
      </c>
      <c r="D1334">
        <v>97</v>
      </c>
      <c r="E1334" t="str">
        <f t="shared" si="20"/>
        <v>아랍어 97</v>
      </c>
      <c r="F1334">
        <v>99</v>
      </c>
      <c r="G1334">
        <v>1</v>
      </c>
    </row>
    <row r="1335" spans="2:7">
      <c r="B1335" t="s">
        <v>90</v>
      </c>
      <c r="C1335" t="s">
        <v>74</v>
      </c>
      <c r="D1335">
        <v>95</v>
      </c>
      <c r="E1335" t="str">
        <f t="shared" si="20"/>
        <v>아랍어 95</v>
      </c>
      <c r="F1335">
        <v>98</v>
      </c>
      <c r="G1335">
        <v>1</v>
      </c>
    </row>
    <row r="1336" spans="2:7">
      <c r="B1336" t="s">
        <v>90</v>
      </c>
      <c r="C1336" t="s">
        <v>74</v>
      </c>
      <c r="D1336">
        <v>94</v>
      </c>
      <c r="E1336" t="str">
        <f t="shared" si="20"/>
        <v>아랍어 94</v>
      </c>
      <c r="F1336">
        <v>98</v>
      </c>
      <c r="G1336">
        <v>1</v>
      </c>
    </row>
    <row r="1337" spans="2:7">
      <c r="B1337" t="s">
        <v>90</v>
      </c>
      <c r="C1337" t="s">
        <v>74</v>
      </c>
      <c r="D1337">
        <v>92</v>
      </c>
      <c r="E1337" t="str">
        <f t="shared" si="20"/>
        <v>아랍어 92</v>
      </c>
      <c r="F1337">
        <v>98</v>
      </c>
      <c r="G1337">
        <v>1</v>
      </c>
    </row>
    <row r="1338" spans="2:7">
      <c r="B1338" t="s">
        <v>90</v>
      </c>
      <c r="C1338" t="s">
        <v>74</v>
      </c>
      <c r="D1338">
        <v>91</v>
      </c>
      <c r="E1338" t="str">
        <f t="shared" si="20"/>
        <v>아랍어 91</v>
      </c>
      <c r="F1338">
        <v>98</v>
      </c>
      <c r="G1338">
        <v>1</v>
      </c>
    </row>
    <row r="1339" spans="2:7">
      <c r="B1339" t="s">
        <v>90</v>
      </c>
      <c r="C1339" t="s">
        <v>74</v>
      </c>
      <c r="D1339">
        <v>89</v>
      </c>
      <c r="E1339" t="str">
        <f t="shared" si="20"/>
        <v>아랍어 89</v>
      </c>
      <c r="F1339">
        <v>98</v>
      </c>
      <c r="G1339">
        <v>1</v>
      </c>
    </row>
    <row r="1340" spans="2:7">
      <c r="B1340" t="s">
        <v>90</v>
      </c>
      <c r="C1340" t="s">
        <v>74</v>
      </c>
      <c r="D1340">
        <v>88</v>
      </c>
      <c r="E1340" t="str">
        <f t="shared" si="20"/>
        <v>아랍어 88</v>
      </c>
      <c r="F1340">
        <v>98</v>
      </c>
      <c r="G1340">
        <v>1</v>
      </c>
    </row>
    <row r="1341" spans="2:7">
      <c r="B1341" t="s">
        <v>90</v>
      </c>
      <c r="C1341" t="s">
        <v>74</v>
      </c>
      <c r="D1341">
        <v>86</v>
      </c>
      <c r="E1341" t="str">
        <f t="shared" si="20"/>
        <v>아랍어 86</v>
      </c>
      <c r="F1341">
        <v>98</v>
      </c>
      <c r="G1341">
        <v>1</v>
      </c>
    </row>
    <row r="1342" spans="2:7">
      <c r="B1342" t="s">
        <v>90</v>
      </c>
      <c r="C1342" t="s">
        <v>74</v>
      </c>
      <c r="D1342">
        <v>85</v>
      </c>
      <c r="E1342" t="str">
        <f t="shared" si="20"/>
        <v>아랍어 85</v>
      </c>
      <c r="F1342">
        <v>98</v>
      </c>
      <c r="G1342">
        <v>1</v>
      </c>
    </row>
    <row r="1343" spans="2:7">
      <c r="B1343" t="s">
        <v>90</v>
      </c>
      <c r="C1343" t="s">
        <v>74</v>
      </c>
      <c r="D1343">
        <v>83</v>
      </c>
      <c r="E1343" t="str">
        <f t="shared" si="20"/>
        <v>아랍어 83</v>
      </c>
      <c r="F1343">
        <v>98</v>
      </c>
      <c r="G1343">
        <v>1</v>
      </c>
    </row>
    <row r="1344" spans="2:7">
      <c r="B1344" t="s">
        <v>90</v>
      </c>
      <c r="C1344" t="s">
        <v>74</v>
      </c>
      <c r="D1344">
        <v>82</v>
      </c>
      <c r="E1344" t="str">
        <f t="shared" si="20"/>
        <v>아랍어 82</v>
      </c>
      <c r="F1344">
        <v>97</v>
      </c>
      <c r="G1344">
        <v>1</v>
      </c>
    </row>
    <row r="1345" spans="2:7">
      <c r="B1345" t="s">
        <v>90</v>
      </c>
      <c r="C1345" t="s">
        <v>74</v>
      </c>
      <c r="D1345">
        <v>80</v>
      </c>
      <c r="E1345" t="str">
        <f t="shared" si="20"/>
        <v>아랍어 80</v>
      </c>
      <c r="F1345">
        <v>97</v>
      </c>
      <c r="G1345">
        <v>1</v>
      </c>
    </row>
    <row r="1346" spans="2:7">
      <c r="B1346" t="s">
        <v>90</v>
      </c>
      <c r="C1346" t="s">
        <v>74</v>
      </c>
      <c r="D1346">
        <v>79</v>
      </c>
      <c r="E1346" t="str">
        <f t="shared" si="20"/>
        <v>아랍어 79</v>
      </c>
      <c r="F1346">
        <v>97</v>
      </c>
      <c r="G1346">
        <v>1</v>
      </c>
    </row>
    <row r="1347" spans="2:7">
      <c r="B1347" t="s">
        <v>90</v>
      </c>
      <c r="C1347" t="s">
        <v>74</v>
      </c>
      <c r="D1347">
        <v>77</v>
      </c>
      <c r="E1347" t="str">
        <f t="shared" si="20"/>
        <v>아랍어 77</v>
      </c>
      <c r="F1347">
        <v>97</v>
      </c>
      <c r="G1347">
        <v>1</v>
      </c>
    </row>
    <row r="1348" spans="2:7">
      <c r="B1348" t="s">
        <v>90</v>
      </c>
      <c r="C1348" t="s">
        <v>74</v>
      </c>
      <c r="D1348">
        <v>76</v>
      </c>
      <c r="E1348" t="str">
        <f t="shared" ref="E1348:E1411" si="21">CONCATENATE(C1348," ",D1348)</f>
        <v>아랍어 76</v>
      </c>
      <c r="F1348">
        <v>97</v>
      </c>
      <c r="G1348">
        <v>1</v>
      </c>
    </row>
    <row r="1349" spans="2:7">
      <c r="B1349" t="s">
        <v>90</v>
      </c>
      <c r="C1349" t="s">
        <v>74</v>
      </c>
      <c r="D1349">
        <v>74</v>
      </c>
      <c r="E1349" t="str">
        <f t="shared" si="21"/>
        <v>아랍어 74</v>
      </c>
      <c r="F1349">
        <v>97</v>
      </c>
      <c r="G1349">
        <v>1</v>
      </c>
    </row>
    <row r="1350" spans="2:7">
      <c r="B1350" t="s">
        <v>90</v>
      </c>
      <c r="C1350" t="s">
        <v>74</v>
      </c>
      <c r="D1350">
        <v>73</v>
      </c>
      <c r="E1350" t="str">
        <f t="shared" si="21"/>
        <v>아랍어 73</v>
      </c>
      <c r="F1350">
        <v>97</v>
      </c>
      <c r="G1350">
        <v>1</v>
      </c>
    </row>
    <row r="1351" spans="2:7">
      <c r="B1351" t="s">
        <v>90</v>
      </c>
      <c r="C1351" t="s">
        <v>74</v>
      </c>
      <c r="D1351">
        <v>71</v>
      </c>
      <c r="E1351" t="str">
        <f t="shared" si="21"/>
        <v>아랍어 71</v>
      </c>
      <c r="F1351">
        <v>97</v>
      </c>
      <c r="G1351">
        <v>1</v>
      </c>
    </row>
    <row r="1352" spans="2:7">
      <c r="B1352" t="s">
        <v>90</v>
      </c>
      <c r="C1352" t="s">
        <v>74</v>
      </c>
      <c r="D1352">
        <v>70</v>
      </c>
      <c r="E1352" t="str">
        <f t="shared" si="21"/>
        <v>아랍어 70</v>
      </c>
      <c r="F1352">
        <v>97</v>
      </c>
      <c r="G1352">
        <v>1</v>
      </c>
    </row>
    <row r="1353" spans="2:7">
      <c r="B1353" t="s">
        <v>90</v>
      </c>
      <c r="C1353" t="s">
        <v>74</v>
      </c>
      <c r="D1353">
        <v>68</v>
      </c>
      <c r="E1353" t="str">
        <f t="shared" si="21"/>
        <v>아랍어 68</v>
      </c>
      <c r="F1353">
        <v>97</v>
      </c>
      <c r="G1353">
        <v>1</v>
      </c>
    </row>
    <row r="1354" spans="2:7">
      <c r="B1354" t="s">
        <v>90</v>
      </c>
      <c r="C1354" t="s">
        <v>74</v>
      </c>
      <c r="D1354">
        <v>67</v>
      </c>
      <c r="E1354" t="str">
        <f t="shared" si="21"/>
        <v>아랍어 67</v>
      </c>
      <c r="F1354">
        <v>96</v>
      </c>
      <c r="G1354">
        <v>1</v>
      </c>
    </row>
    <row r="1355" spans="2:7">
      <c r="B1355" t="s">
        <v>90</v>
      </c>
      <c r="C1355" t="s">
        <v>74</v>
      </c>
      <c r="D1355">
        <v>65</v>
      </c>
      <c r="E1355" t="str">
        <f t="shared" si="21"/>
        <v>아랍어 65</v>
      </c>
      <c r="F1355">
        <v>96</v>
      </c>
      <c r="G1355">
        <v>1</v>
      </c>
    </row>
    <row r="1356" spans="2:7">
      <c r="B1356" t="s">
        <v>90</v>
      </c>
      <c r="C1356" t="s">
        <v>74</v>
      </c>
      <c r="D1356">
        <v>64</v>
      </c>
      <c r="E1356" t="str">
        <f t="shared" si="21"/>
        <v>아랍어 64</v>
      </c>
      <c r="F1356">
        <v>95</v>
      </c>
      <c r="G1356">
        <v>2</v>
      </c>
    </row>
    <row r="1357" spans="2:7">
      <c r="B1357" t="s">
        <v>90</v>
      </c>
      <c r="C1357" t="s">
        <v>74</v>
      </c>
      <c r="D1357">
        <v>62</v>
      </c>
      <c r="E1357" t="str">
        <f t="shared" si="21"/>
        <v>아랍어 62</v>
      </c>
      <c r="F1357">
        <v>95</v>
      </c>
      <c r="G1357">
        <v>2</v>
      </c>
    </row>
    <row r="1358" spans="2:7">
      <c r="B1358" t="s">
        <v>90</v>
      </c>
      <c r="C1358" t="s">
        <v>74</v>
      </c>
      <c r="D1358">
        <v>61</v>
      </c>
      <c r="E1358" t="str">
        <f t="shared" si="21"/>
        <v>아랍어 61</v>
      </c>
      <c r="F1358">
        <v>93</v>
      </c>
      <c r="G1358">
        <v>2</v>
      </c>
    </row>
    <row r="1359" spans="2:7">
      <c r="B1359" t="s">
        <v>90</v>
      </c>
      <c r="C1359" t="s">
        <v>74</v>
      </c>
      <c r="D1359">
        <v>59</v>
      </c>
      <c r="E1359" t="str">
        <f t="shared" si="21"/>
        <v>아랍어 59</v>
      </c>
      <c r="F1359">
        <v>92</v>
      </c>
      <c r="G1359">
        <v>2</v>
      </c>
    </row>
    <row r="1360" spans="2:7">
      <c r="B1360" t="s">
        <v>90</v>
      </c>
      <c r="C1360" t="s">
        <v>74</v>
      </c>
      <c r="D1360">
        <v>58</v>
      </c>
      <c r="E1360" t="str">
        <f t="shared" si="21"/>
        <v>아랍어 58</v>
      </c>
      <c r="F1360">
        <v>89</v>
      </c>
      <c r="G1360">
        <v>2</v>
      </c>
    </row>
    <row r="1361" spans="2:7">
      <c r="B1361" t="s">
        <v>90</v>
      </c>
      <c r="C1361" t="s">
        <v>74</v>
      </c>
      <c r="D1361">
        <v>56</v>
      </c>
      <c r="E1361" t="str">
        <f t="shared" si="21"/>
        <v>아랍어 56</v>
      </c>
      <c r="F1361">
        <v>86</v>
      </c>
      <c r="G1361">
        <v>3</v>
      </c>
    </row>
    <row r="1362" spans="2:7">
      <c r="B1362" t="s">
        <v>90</v>
      </c>
      <c r="C1362" t="s">
        <v>74</v>
      </c>
      <c r="D1362">
        <v>55</v>
      </c>
      <c r="E1362" t="str">
        <f t="shared" si="21"/>
        <v>아랍어 55</v>
      </c>
      <c r="F1362">
        <v>82</v>
      </c>
      <c r="G1362">
        <v>3</v>
      </c>
    </row>
    <row r="1363" spans="2:7">
      <c r="B1363" t="s">
        <v>90</v>
      </c>
      <c r="C1363" t="s">
        <v>74</v>
      </c>
      <c r="D1363">
        <v>53</v>
      </c>
      <c r="E1363" t="str">
        <f t="shared" si="21"/>
        <v>아랍어 53</v>
      </c>
      <c r="F1363">
        <v>77</v>
      </c>
      <c r="G1363">
        <v>3</v>
      </c>
    </row>
    <row r="1364" spans="2:7">
      <c r="B1364" t="s">
        <v>90</v>
      </c>
      <c r="C1364" t="s">
        <v>74</v>
      </c>
      <c r="D1364">
        <v>52</v>
      </c>
      <c r="E1364" t="str">
        <f t="shared" si="21"/>
        <v>아랍어 52</v>
      </c>
      <c r="F1364">
        <v>70</v>
      </c>
      <c r="G1364">
        <v>4</v>
      </c>
    </row>
    <row r="1365" spans="2:7">
      <c r="B1365" t="s">
        <v>90</v>
      </c>
      <c r="C1365" t="s">
        <v>74</v>
      </c>
      <c r="D1365">
        <v>50</v>
      </c>
      <c r="E1365" t="str">
        <f t="shared" si="21"/>
        <v>아랍어 50</v>
      </c>
      <c r="F1365">
        <v>63</v>
      </c>
      <c r="G1365">
        <v>4</v>
      </c>
    </row>
    <row r="1366" spans="2:7">
      <c r="B1366" t="s">
        <v>90</v>
      </c>
      <c r="C1366" t="s">
        <v>74</v>
      </c>
      <c r="D1366">
        <v>49</v>
      </c>
      <c r="E1366" t="str">
        <f t="shared" si="21"/>
        <v>아랍어 49</v>
      </c>
      <c r="F1366">
        <v>53</v>
      </c>
      <c r="G1366">
        <v>5</v>
      </c>
    </row>
    <row r="1367" spans="2:7">
      <c r="B1367" t="s">
        <v>90</v>
      </c>
      <c r="C1367" t="s">
        <v>74</v>
      </c>
      <c r="D1367">
        <v>47</v>
      </c>
      <c r="E1367" t="str">
        <f t="shared" si="21"/>
        <v>아랍어 47</v>
      </c>
      <c r="F1367">
        <v>43</v>
      </c>
      <c r="G1367">
        <v>5</v>
      </c>
    </row>
    <row r="1368" spans="2:7">
      <c r="B1368" t="s">
        <v>90</v>
      </c>
      <c r="C1368" t="s">
        <v>74</v>
      </c>
      <c r="D1368">
        <v>46</v>
      </c>
      <c r="E1368" t="str">
        <f t="shared" si="21"/>
        <v>아랍어 46</v>
      </c>
      <c r="F1368">
        <v>31</v>
      </c>
      <c r="G1368">
        <v>6</v>
      </c>
    </row>
    <row r="1369" spans="2:7">
      <c r="B1369" t="s">
        <v>90</v>
      </c>
      <c r="C1369" t="s">
        <v>74</v>
      </c>
      <c r="D1369">
        <v>44</v>
      </c>
      <c r="E1369" t="str">
        <f t="shared" si="21"/>
        <v>아랍어 44</v>
      </c>
      <c r="F1369">
        <v>22</v>
      </c>
      <c r="G1369">
        <v>6</v>
      </c>
    </row>
    <row r="1370" spans="2:7">
      <c r="B1370" t="s">
        <v>90</v>
      </c>
      <c r="C1370" t="s">
        <v>74</v>
      </c>
      <c r="D1370">
        <v>43</v>
      </c>
      <c r="E1370" t="str">
        <f t="shared" si="21"/>
        <v>아랍어 43</v>
      </c>
      <c r="F1370">
        <v>16</v>
      </c>
      <c r="G1370">
        <v>7</v>
      </c>
    </row>
    <row r="1371" spans="2:7">
      <c r="B1371" t="s">
        <v>90</v>
      </c>
      <c r="C1371" t="s">
        <v>74</v>
      </c>
      <c r="D1371">
        <v>41</v>
      </c>
      <c r="E1371" t="str">
        <f t="shared" si="21"/>
        <v>아랍어 41</v>
      </c>
      <c r="F1371">
        <v>10</v>
      </c>
      <c r="G1371">
        <v>7</v>
      </c>
    </row>
    <row r="1372" spans="2:7">
      <c r="B1372" t="s">
        <v>90</v>
      </c>
      <c r="C1372" t="s">
        <v>74</v>
      </c>
      <c r="D1372">
        <v>40</v>
      </c>
      <c r="E1372" t="str">
        <f t="shared" si="21"/>
        <v>아랍어 40</v>
      </c>
      <c r="F1372">
        <v>6</v>
      </c>
      <c r="G1372">
        <v>8</v>
      </c>
    </row>
    <row r="1373" spans="2:7">
      <c r="B1373" t="s">
        <v>90</v>
      </c>
      <c r="C1373" t="s">
        <v>74</v>
      </c>
      <c r="D1373">
        <v>38</v>
      </c>
      <c r="E1373" t="str">
        <f t="shared" si="21"/>
        <v>아랍어 38</v>
      </c>
      <c r="F1373">
        <v>3</v>
      </c>
      <c r="G1373">
        <v>8</v>
      </c>
    </row>
    <row r="1374" spans="2:7">
      <c r="B1374" t="s">
        <v>90</v>
      </c>
      <c r="C1374" t="s">
        <v>74</v>
      </c>
      <c r="D1374">
        <v>37</v>
      </c>
      <c r="E1374" t="str">
        <f t="shared" si="21"/>
        <v>아랍어 37</v>
      </c>
      <c r="F1374">
        <v>2</v>
      </c>
      <c r="G1374">
        <v>9</v>
      </c>
    </row>
    <row r="1375" spans="2:7">
      <c r="B1375" t="s">
        <v>90</v>
      </c>
      <c r="C1375" t="s">
        <v>74</v>
      </c>
      <c r="D1375">
        <v>35</v>
      </c>
      <c r="E1375" t="str">
        <f t="shared" si="21"/>
        <v>아랍어 35</v>
      </c>
      <c r="F1375">
        <v>1</v>
      </c>
      <c r="G1375">
        <v>9</v>
      </c>
    </row>
    <row r="1376" spans="2:7">
      <c r="B1376" t="s">
        <v>90</v>
      </c>
      <c r="C1376" t="s">
        <v>74</v>
      </c>
      <c r="D1376">
        <v>34</v>
      </c>
      <c r="E1376" t="str">
        <f t="shared" si="21"/>
        <v>아랍어 34</v>
      </c>
      <c r="F1376">
        <v>0</v>
      </c>
      <c r="G1376">
        <v>9</v>
      </c>
    </row>
    <row r="1377" spans="2:7">
      <c r="B1377" t="s">
        <v>90</v>
      </c>
      <c r="C1377" t="s">
        <v>74</v>
      </c>
      <c r="D1377">
        <v>32</v>
      </c>
      <c r="E1377" t="str">
        <f t="shared" si="21"/>
        <v>아랍어 32</v>
      </c>
      <c r="F1377">
        <v>0</v>
      </c>
      <c r="G1377">
        <v>9</v>
      </c>
    </row>
    <row r="1378" spans="2:7">
      <c r="B1378" t="s">
        <v>90</v>
      </c>
      <c r="C1378" t="s">
        <v>74</v>
      </c>
      <c r="D1378">
        <v>31</v>
      </c>
      <c r="E1378" t="str">
        <f t="shared" si="21"/>
        <v>아랍어 31</v>
      </c>
      <c r="F1378">
        <v>0</v>
      </c>
      <c r="G1378">
        <v>9</v>
      </c>
    </row>
    <row r="1379" spans="2:7">
      <c r="B1379" t="s">
        <v>90</v>
      </c>
      <c r="C1379" t="s">
        <v>70</v>
      </c>
      <c r="D1379">
        <v>66</v>
      </c>
      <c r="E1379" t="str">
        <f t="shared" si="21"/>
        <v>일본어 66</v>
      </c>
      <c r="F1379">
        <v>99</v>
      </c>
      <c r="G1379">
        <v>1</v>
      </c>
    </row>
    <row r="1380" spans="2:7">
      <c r="B1380" t="s">
        <v>90</v>
      </c>
      <c r="C1380" t="s">
        <v>70</v>
      </c>
      <c r="D1380">
        <v>65</v>
      </c>
      <c r="E1380" t="str">
        <f t="shared" si="21"/>
        <v>일본어 65</v>
      </c>
      <c r="F1380">
        <v>98</v>
      </c>
      <c r="G1380">
        <v>1</v>
      </c>
    </row>
    <row r="1381" spans="2:7">
      <c r="B1381" t="s">
        <v>90</v>
      </c>
      <c r="C1381" t="s">
        <v>70</v>
      </c>
      <c r="D1381">
        <v>64</v>
      </c>
      <c r="E1381" t="str">
        <f t="shared" si="21"/>
        <v>일본어 64</v>
      </c>
      <c r="F1381">
        <v>96</v>
      </c>
      <c r="G1381">
        <v>1</v>
      </c>
    </row>
    <row r="1382" spans="2:7">
      <c r="B1382" t="s">
        <v>90</v>
      </c>
      <c r="C1382" t="s">
        <v>70</v>
      </c>
      <c r="D1382">
        <v>63</v>
      </c>
      <c r="E1382" t="str">
        <f t="shared" si="21"/>
        <v>일본어 63</v>
      </c>
      <c r="F1382">
        <v>91</v>
      </c>
      <c r="G1382">
        <v>2</v>
      </c>
    </row>
    <row r="1383" spans="2:7">
      <c r="B1383" t="s">
        <v>90</v>
      </c>
      <c r="C1383" t="s">
        <v>70</v>
      </c>
      <c r="D1383">
        <v>62</v>
      </c>
      <c r="E1383" t="str">
        <f t="shared" si="21"/>
        <v>일본어 62</v>
      </c>
      <c r="F1383">
        <v>89</v>
      </c>
      <c r="G1383">
        <v>2</v>
      </c>
    </row>
    <row r="1384" spans="2:7">
      <c r="B1384" t="s">
        <v>90</v>
      </c>
      <c r="C1384" t="s">
        <v>70</v>
      </c>
      <c r="D1384">
        <v>61</v>
      </c>
      <c r="E1384" t="str">
        <f t="shared" si="21"/>
        <v>일본어 61</v>
      </c>
      <c r="F1384">
        <v>85</v>
      </c>
      <c r="G1384">
        <v>3</v>
      </c>
    </row>
    <row r="1385" spans="2:7">
      <c r="B1385" t="s">
        <v>90</v>
      </c>
      <c r="C1385" t="s">
        <v>70</v>
      </c>
      <c r="D1385">
        <v>60</v>
      </c>
      <c r="E1385" t="str">
        <f t="shared" si="21"/>
        <v>일본어 60</v>
      </c>
      <c r="F1385">
        <v>79</v>
      </c>
      <c r="G1385">
        <v>3</v>
      </c>
    </row>
    <row r="1386" spans="2:7">
      <c r="B1386" t="s">
        <v>90</v>
      </c>
      <c r="C1386" t="s">
        <v>70</v>
      </c>
      <c r="D1386">
        <v>59</v>
      </c>
      <c r="E1386" t="str">
        <f t="shared" si="21"/>
        <v>일본어 59</v>
      </c>
      <c r="F1386">
        <v>75</v>
      </c>
      <c r="G1386">
        <v>4</v>
      </c>
    </row>
    <row r="1387" spans="2:7">
      <c r="B1387" t="s">
        <v>90</v>
      </c>
      <c r="C1387" t="s">
        <v>70</v>
      </c>
      <c r="D1387">
        <v>58</v>
      </c>
      <c r="E1387" t="str">
        <f t="shared" si="21"/>
        <v>일본어 58</v>
      </c>
      <c r="F1387">
        <v>71</v>
      </c>
      <c r="G1387">
        <v>4</v>
      </c>
    </row>
    <row r="1388" spans="2:7">
      <c r="B1388" t="s">
        <v>90</v>
      </c>
      <c r="C1388" t="s">
        <v>70</v>
      </c>
      <c r="D1388">
        <v>57</v>
      </c>
      <c r="E1388" t="str">
        <f t="shared" si="21"/>
        <v>일본어 57</v>
      </c>
      <c r="F1388">
        <v>66</v>
      </c>
      <c r="G1388">
        <v>4</v>
      </c>
    </row>
    <row r="1389" spans="2:7">
      <c r="B1389" t="s">
        <v>90</v>
      </c>
      <c r="C1389" t="s">
        <v>70</v>
      </c>
      <c r="D1389">
        <v>56</v>
      </c>
      <c r="E1389" t="str">
        <f t="shared" si="21"/>
        <v>일본어 56</v>
      </c>
      <c r="F1389">
        <v>63</v>
      </c>
      <c r="G1389">
        <v>4</v>
      </c>
    </row>
    <row r="1390" spans="2:7">
      <c r="B1390" t="s">
        <v>90</v>
      </c>
      <c r="C1390" t="s">
        <v>70</v>
      </c>
      <c r="D1390">
        <v>55</v>
      </c>
      <c r="E1390" t="str">
        <f t="shared" si="21"/>
        <v>일본어 55</v>
      </c>
      <c r="F1390">
        <v>60</v>
      </c>
      <c r="G1390">
        <v>4</v>
      </c>
    </row>
    <row r="1391" spans="2:7">
      <c r="B1391" t="s">
        <v>90</v>
      </c>
      <c r="C1391" t="s">
        <v>70</v>
      </c>
      <c r="D1391">
        <v>54</v>
      </c>
      <c r="E1391" t="str">
        <f t="shared" si="21"/>
        <v>일본어 54</v>
      </c>
      <c r="F1391">
        <v>56</v>
      </c>
      <c r="G1391">
        <v>5</v>
      </c>
    </row>
    <row r="1392" spans="2:7">
      <c r="B1392" t="s">
        <v>90</v>
      </c>
      <c r="C1392" t="s">
        <v>70</v>
      </c>
      <c r="D1392">
        <v>53</v>
      </c>
      <c r="E1392" t="str">
        <f t="shared" si="21"/>
        <v>일본어 53</v>
      </c>
      <c r="F1392">
        <v>54</v>
      </c>
      <c r="G1392">
        <v>5</v>
      </c>
    </row>
    <row r="1393" spans="2:7">
      <c r="B1393" t="s">
        <v>90</v>
      </c>
      <c r="C1393" t="s">
        <v>70</v>
      </c>
      <c r="D1393">
        <v>52</v>
      </c>
      <c r="E1393" t="str">
        <f t="shared" si="21"/>
        <v>일본어 52</v>
      </c>
      <c r="F1393">
        <v>51</v>
      </c>
      <c r="G1393">
        <v>5</v>
      </c>
    </row>
    <row r="1394" spans="2:7">
      <c r="B1394" t="s">
        <v>90</v>
      </c>
      <c r="C1394" t="s">
        <v>70</v>
      </c>
      <c r="D1394">
        <v>51</v>
      </c>
      <c r="E1394" t="str">
        <f t="shared" si="21"/>
        <v>일본어 51</v>
      </c>
      <c r="F1394">
        <v>48</v>
      </c>
      <c r="G1394">
        <v>5</v>
      </c>
    </row>
    <row r="1395" spans="2:7">
      <c r="B1395" t="s">
        <v>90</v>
      </c>
      <c r="C1395" t="s">
        <v>70</v>
      </c>
      <c r="D1395">
        <v>50</v>
      </c>
      <c r="E1395" t="str">
        <f t="shared" si="21"/>
        <v>일본어 50</v>
      </c>
      <c r="F1395">
        <v>46</v>
      </c>
      <c r="G1395">
        <v>5</v>
      </c>
    </row>
    <row r="1396" spans="2:7">
      <c r="B1396" t="s">
        <v>90</v>
      </c>
      <c r="C1396" t="s">
        <v>70</v>
      </c>
      <c r="D1396">
        <v>49</v>
      </c>
      <c r="E1396" t="str">
        <f t="shared" si="21"/>
        <v>일본어 49</v>
      </c>
      <c r="F1396">
        <v>44</v>
      </c>
      <c r="G1396">
        <v>5</v>
      </c>
    </row>
    <row r="1397" spans="2:7">
      <c r="B1397" t="s">
        <v>90</v>
      </c>
      <c r="C1397" t="s">
        <v>70</v>
      </c>
      <c r="D1397">
        <v>48</v>
      </c>
      <c r="E1397" t="str">
        <f t="shared" si="21"/>
        <v>일본어 48</v>
      </c>
      <c r="F1397">
        <v>41</v>
      </c>
      <c r="G1397">
        <v>5</v>
      </c>
    </row>
    <row r="1398" spans="2:7">
      <c r="B1398" t="s">
        <v>90</v>
      </c>
      <c r="C1398" t="s">
        <v>70</v>
      </c>
      <c r="D1398">
        <v>47</v>
      </c>
      <c r="E1398" t="str">
        <f t="shared" si="21"/>
        <v>일본어 47</v>
      </c>
      <c r="F1398">
        <v>40</v>
      </c>
      <c r="G1398">
        <v>5</v>
      </c>
    </row>
    <row r="1399" spans="2:7">
      <c r="B1399" t="s">
        <v>90</v>
      </c>
      <c r="C1399" t="s">
        <v>70</v>
      </c>
      <c r="D1399">
        <v>46</v>
      </c>
      <c r="E1399" t="str">
        <f t="shared" si="21"/>
        <v>일본어 46</v>
      </c>
      <c r="F1399">
        <v>38</v>
      </c>
      <c r="G1399">
        <v>6</v>
      </c>
    </row>
    <row r="1400" spans="2:7">
      <c r="B1400" t="s">
        <v>90</v>
      </c>
      <c r="C1400" t="s">
        <v>70</v>
      </c>
      <c r="D1400">
        <v>45</v>
      </c>
      <c r="E1400" t="str">
        <f t="shared" si="21"/>
        <v>일본어 45</v>
      </c>
      <c r="F1400">
        <v>36</v>
      </c>
      <c r="G1400">
        <v>6</v>
      </c>
    </row>
    <row r="1401" spans="2:7">
      <c r="B1401" t="s">
        <v>90</v>
      </c>
      <c r="C1401" t="s">
        <v>70</v>
      </c>
      <c r="D1401">
        <v>44</v>
      </c>
      <c r="E1401" t="str">
        <f t="shared" si="21"/>
        <v>일본어 44</v>
      </c>
      <c r="F1401">
        <v>35</v>
      </c>
      <c r="G1401">
        <v>6</v>
      </c>
    </row>
    <row r="1402" spans="2:7">
      <c r="B1402" t="s">
        <v>90</v>
      </c>
      <c r="C1402" t="s">
        <v>70</v>
      </c>
      <c r="D1402">
        <v>43</v>
      </c>
      <c r="E1402" t="str">
        <f t="shared" si="21"/>
        <v>일본어 43</v>
      </c>
      <c r="F1402">
        <v>33</v>
      </c>
      <c r="G1402">
        <v>6</v>
      </c>
    </row>
    <row r="1403" spans="2:7">
      <c r="B1403" t="s">
        <v>90</v>
      </c>
      <c r="C1403" t="s">
        <v>70</v>
      </c>
      <c r="D1403">
        <v>42</v>
      </c>
      <c r="E1403" t="str">
        <f t="shared" si="21"/>
        <v>일본어 42</v>
      </c>
      <c r="F1403">
        <v>30</v>
      </c>
      <c r="G1403">
        <v>6</v>
      </c>
    </row>
    <row r="1404" spans="2:7">
      <c r="B1404" t="s">
        <v>90</v>
      </c>
      <c r="C1404" t="s">
        <v>70</v>
      </c>
      <c r="D1404">
        <v>41</v>
      </c>
      <c r="E1404" t="str">
        <f t="shared" si="21"/>
        <v>일본어 41</v>
      </c>
      <c r="F1404">
        <v>28</v>
      </c>
      <c r="G1404">
        <v>6</v>
      </c>
    </row>
    <row r="1405" spans="2:7">
      <c r="B1405" t="s">
        <v>90</v>
      </c>
      <c r="C1405" t="s">
        <v>70</v>
      </c>
      <c r="D1405">
        <v>40</v>
      </c>
      <c r="E1405" t="str">
        <f t="shared" si="21"/>
        <v>일본어 40</v>
      </c>
      <c r="F1405">
        <v>25</v>
      </c>
      <c r="G1405">
        <v>6</v>
      </c>
    </row>
    <row r="1406" spans="2:7">
      <c r="B1406" t="s">
        <v>90</v>
      </c>
      <c r="C1406" t="s">
        <v>70</v>
      </c>
      <c r="D1406">
        <v>39</v>
      </c>
      <c r="E1406" t="str">
        <f t="shared" si="21"/>
        <v>일본어 39</v>
      </c>
      <c r="F1406">
        <v>21</v>
      </c>
      <c r="G1406">
        <v>7</v>
      </c>
    </row>
    <row r="1407" spans="2:7">
      <c r="B1407" t="s">
        <v>90</v>
      </c>
      <c r="C1407" t="s">
        <v>70</v>
      </c>
      <c r="D1407">
        <v>38</v>
      </c>
      <c r="E1407" t="str">
        <f t="shared" si="21"/>
        <v>일본어 38</v>
      </c>
      <c r="F1407">
        <v>17</v>
      </c>
      <c r="G1407">
        <v>7</v>
      </c>
    </row>
    <row r="1408" spans="2:7">
      <c r="B1408" t="s">
        <v>90</v>
      </c>
      <c r="C1408" t="s">
        <v>70</v>
      </c>
      <c r="D1408">
        <v>37</v>
      </c>
      <c r="E1408" t="str">
        <f t="shared" si="21"/>
        <v>일본어 37</v>
      </c>
      <c r="F1408">
        <v>13</v>
      </c>
      <c r="G1408">
        <v>7</v>
      </c>
    </row>
    <row r="1409" spans="2:7">
      <c r="B1409" t="s">
        <v>90</v>
      </c>
      <c r="C1409" t="s">
        <v>70</v>
      </c>
      <c r="D1409">
        <v>36</v>
      </c>
      <c r="E1409" t="str">
        <f t="shared" si="21"/>
        <v>일본어 36</v>
      </c>
      <c r="F1409">
        <v>10</v>
      </c>
      <c r="G1409">
        <v>7</v>
      </c>
    </row>
    <row r="1410" spans="2:7">
      <c r="B1410" t="s">
        <v>90</v>
      </c>
      <c r="C1410" t="s">
        <v>70</v>
      </c>
      <c r="D1410">
        <v>35</v>
      </c>
      <c r="E1410" t="str">
        <f t="shared" si="21"/>
        <v>일본어 35</v>
      </c>
      <c r="F1410">
        <v>6</v>
      </c>
      <c r="G1410">
        <v>8</v>
      </c>
    </row>
    <row r="1411" spans="2:7">
      <c r="B1411" t="s">
        <v>90</v>
      </c>
      <c r="C1411" t="s">
        <v>70</v>
      </c>
      <c r="D1411">
        <v>34</v>
      </c>
      <c r="E1411" t="str">
        <f t="shared" si="21"/>
        <v>일본어 34</v>
      </c>
      <c r="F1411">
        <v>3</v>
      </c>
      <c r="G1411">
        <v>9</v>
      </c>
    </row>
    <row r="1412" spans="2:7">
      <c r="B1412" t="s">
        <v>90</v>
      </c>
      <c r="C1412" t="s">
        <v>70</v>
      </c>
      <c r="D1412">
        <v>33</v>
      </c>
      <c r="E1412" t="str">
        <f t="shared" ref="E1412:E1475" si="22">CONCATENATE(C1412," ",D1412)</f>
        <v>일본어 33</v>
      </c>
      <c r="F1412">
        <v>2</v>
      </c>
      <c r="G1412">
        <v>9</v>
      </c>
    </row>
    <row r="1413" spans="2:7">
      <c r="B1413" t="s">
        <v>90</v>
      </c>
      <c r="C1413" t="s">
        <v>70</v>
      </c>
      <c r="D1413">
        <v>32</v>
      </c>
      <c r="E1413" t="str">
        <f t="shared" si="22"/>
        <v>일본어 32</v>
      </c>
      <c r="F1413">
        <v>1</v>
      </c>
      <c r="G1413">
        <v>9</v>
      </c>
    </row>
    <row r="1414" spans="2:7">
      <c r="B1414" t="s">
        <v>90</v>
      </c>
      <c r="C1414" t="s">
        <v>70</v>
      </c>
      <c r="D1414">
        <v>31</v>
      </c>
      <c r="E1414" t="str">
        <f t="shared" si="22"/>
        <v>일본어 31</v>
      </c>
      <c r="F1414">
        <v>0</v>
      </c>
      <c r="G1414">
        <v>9</v>
      </c>
    </row>
    <row r="1415" spans="2:7">
      <c r="B1415" t="s">
        <v>90</v>
      </c>
      <c r="C1415" t="s">
        <v>70</v>
      </c>
      <c r="D1415">
        <v>30</v>
      </c>
      <c r="E1415" t="str">
        <f t="shared" si="22"/>
        <v>일본어 30</v>
      </c>
      <c r="F1415">
        <v>0</v>
      </c>
      <c r="G1415">
        <v>9</v>
      </c>
    </row>
    <row r="1416" spans="2:7">
      <c r="B1416" t="s">
        <v>90</v>
      </c>
      <c r="C1416" t="s">
        <v>70</v>
      </c>
      <c r="D1416">
        <v>29</v>
      </c>
      <c r="E1416" t="str">
        <f t="shared" si="22"/>
        <v>일본어 29</v>
      </c>
      <c r="F1416">
        <v>0</v>
      </c>
      <c r="G1416">
        <v>9</v>
      </c>
    </row>
    <row r="1417" spans="2:7">
      <c r="B1417" t="s">
        <v>90</v>
      </c>
      <c r="C1417" t="s">
        <v>68</v>
      </c>
      <c r="D1417">
        <v>68</v>
      </c>
      <c r="E1417" t="str">
        <f t="shared" si="22"/>
        <v>중국어 68</v>
      </c>
      <c r="F1417">
        <v>100</v>
      </c>
      <c r="G1417">
        <v>1</v>
      </c>
    </row>
    <row r="1418" spans="2:7">
      <c r="B1418" t="s">
        <v>90</v>
      </c>
      <c r="C1418" t="s">
        <v>68</v>
      </c>
      <c r="D1418">
        <v>67</v>
      </c>
      <c r="E1418" t="str">
        <f t="shared" si="22"/>
        <v>중국어 67</v>
      </c>
      <c r="F1418">
        <v>98</v>
      </c>
      <c r="G1418">
        <v>1</v>
      </c>
    </row>
    <row r="1419" spans="2:7">
      <c r="B1419" t="s">
        <v>90</v>
      </c>
      <c r="C1419" t="s">
        <v>68</v>
      </c>
      <c r="D1419">
        <v>66</v>
      </c>
      <c r="E1419" t="str">
        <f t="shared" si="22"/>
        <v>중국어 66</v>
      </c>
      <c r="F1419">
        <v>96</v>
      </c>
      <c r="G1419">
        <v>1</v>
      </c>
    </row>
    <row r="1420" spans="2:7">
      <c r="B1420" t="s">
        <v>90</v>
      </c>
      <c r="C1420" t="s">
        <v>68</v>
      </c>
      <c r="D1420">
        <v>65</v>
      </c>
      <c r="E1420" t="str">
        <f t="shared" si="22"/>
        <v>중국어 65</v>
      </c>
      <c r="F1420">
        <v>94</v>
      </c>
      <c r="G1420">
        <v>2</v>
      </c>
    </row>
    <row r="1421" spans="2:7">
      <c r="B1421" t="s">
        <v>90</v>
      </c>
      <c r="C1421" t="s">
        <v>68</v>
      </c>
      <c r="D1421">
        <v>64</v>
      </c>
      <c r="E1421" t="str">
        <f t="shared" si="22"/>
        <v>중국어 64</v>
      </c>
      <c r="F1421">
        <v>93</v>
      </c>
      <c r="G1421">
        <v>2</v>
      </c>
    </row>
    <row r="1422" spans="2:7">
      <c r="B1422" t="s">
        <v>90</v>
      </c>
      <c r="C1422" t="s">
        <v>68</v>
      </c>
      <c r="D1422">
        <v>63</v>
      </c>
      <c r="E1422" t="str">
        <f t="shared" si="22"/>
        <v>중국어 63</v>
      </c>
      <c r="F1422">
        <v>90</v>
      </c>
      <c r="G1422">
        <v>2</v>
      </c>
    </row>
    <row r="1423" spans="2:7">
      <c r="B1423" t="s">
        <v>90</v>
      </c>
      <c r="C1423" t="s">
        <v>68</v>
      </c>
      <c r="D1423">
        <v>62</v>
      </c>
      <c r="E1423" t="str">
        <f t="shared" si="22"/>
        <v>중국어 62</v>
      </c>
      <c r="F1423">
        <v>86</v>
      </c>
      <c r="G1423">
        <v>3</v>
      </c>
    </row>
    <row r="1424" spans="2:7">
      <c r="B1424" t="s">
        <v>90</v>
      </c>
      <c r="C1424" t="s">
        <v>68</v>
      </c>
      <c r="D1424">
        <v>61</v>
      </c>
      <c r="E1424" t="str">
        <f t="shared" si="22"/>
        <v>중국어 61</v>
      </c>
      <c r="F1424">
        <v>83</v>
      </c>
      <c r="G1424">
        <v>3</v>
      </c>
    </row>
    <row r="1425" spans="2:7">
      <c r="B1425" t="s">
        <v>90</v>
      </c>
      <c r="C1425" t="s">
        <v>68</v>
      </c>
      <c r="D1425">
        <v>60</v>
      </c>
      <c r="E1425" t="str">
        <f t="shared" si="22"/>
        <v>중국어 60</v>
      </c>
      <c r="F1425">
        <v>80</v>
      </c>
      <c r="G1425">
        <v>3</v>
      </c>
    </row>
    <row r="1426" spans="2:7">
      <c r="B1426" t="s">
        <v>90</v>
      </c>
      <c r="C1426" t="s">
        <v>68</v>
      </c>
      <c r="D1426">
        <v>59</v>
      </c>
      <c r="E1426" t="str">
        <f t="shared" si="22"/>
        <v>중국어 59</v>
      </c>
      <c r="F1426">
        <v>75</v>
      </c>
      <c r="G1426">
        <v>4</v>
      </c>
    </row>
    <row r="1427" spans="2:7">
      <c r="B1427" t="s">
        <v>90</v>
      </c>
      <c r="C1427" t="s">
        <v>68</v>
      </c>
      <c r="D1427">
        <v>58</v>
      </c>
      <c r="E1427" t="str">
        <f t="shared" si="22"/>
        <v>중국어 58</v>
      </c>
      <c r="F1427">
        <v>72</v>
      </c>
      <c r="G1427">
        <v>4</v>
      </c>
    </row>
    <row r="1428" spans="2:7">
      <c r="B1428" t="s">
        <v>90</v>
      </c>
      <c r="C1428" t="s">
        <v>68</v>
      </c>
      <c r="D1428">
        <v>57</v>
      </c>
      <c r="E1428" t="str">
        <f t="shared" si="22"/>
        <v>중국어 57</v>
      </c>
      <c r="F1428">
        <v>69</v>
      </c>
      <c r="G1428">
        <v>4</v>
      </c>
    </row>
    <row r="1429" spans="2:7">
      <c r="B1429" t="s">
        <v>90</v>
      </c>
      <c r="C1429" t="s">
        <v>68</v>
      </c>
      <c r="D1429">
        <v>56</v>
      </c>
      <c r="E1429" t="str">
        <f t="shared" si="22"/>
        <v>중국어 56</v>
      </c>
      <c r="F1429">
        <v>65</v>
      </c>
      <c r="G1429">
        <v>4</v>
      </c>
    </row>
    <row r="1430" spans="2:7">
      <c r="B1430" t="s">
        <v>90</v>
      </c>
      <c r="C1430" t="s">
        <v>68</v>
      </c>
      <c r="D1430">
        <v>55</v>
      </c>
      <c r="E1430" t="str">
        <f t="shared" si="22"/>
        <v>중국어 55</v>
      </c>
      <c r="F1430">
        <v>61</v>
      </c>
      <c r="G1430">
        <v>4</v>
      </c>
    </row>
    <row r="1431" spans="2:7">
      <c r="B1431" t="s">
        <v>90</v>
      </c>
      <c r="C1431" t="s">
        <v>68</v>
      </c>
      <c r="D1431">
        <v>54</v>
      </c>
      <c r="E1431" t="str">
        <f t="shared" si="22"/>
        <v>중국어 54</v>
      </c>
      <c r="F1431">
        <v>59</v>
      </c>
      <c r="G1431">
        <v>5</v>
      </c>
    </row>
    <row r="1432" spans="2:7">
      <c r="B1432" t="s">
        <v>90</v>
      </c>
      <c r="C1432" t="s">
        <v>68</v>
      </c>
      <c r="D1432">
        <v>53</v>
      </c>
      <c r="E1432" t="str">
        <f t="shared" si="22"/>
        <v>중국어 53</v>
      </c>
      <c r="F1432">
        <v>57</v>
      </c>
      <c r="G1432">
        <v>5</v>
      </c>
    </row>
    <row r="1433" spans="2:7">
      <c r="B1433" t="s">
        <v>90</v>
      </c>
      <c r="C1433" t="s">
        <v>68</v>
      </c>
      <c r="D1433">
        <v>52</v>
      </c>
      <c r="E1433" t="str">
        <f t="shared" si="22"/>
        <v>중국어 52</v>
      </c>
      <c r="F1433">
        <v>54</v>
      </c>
      <c r="G1433">
        <v>5</v>
      </c>
    </row>
    <row r="1434" spans="2:7">
      <c r="B1434" t="s">
        <v>90</v>
      </c>
      <c r="C1434" t="s">
        <v>68</v>
      </c>
      <c r="D1434">
        <v>51</v>
      </c>
      <c r="E1434" t="str">
        <f t="shared" si="22"/>
        <v>중국어 51</v>
      </c>
      <c r="F1434">
        <v>51</v>
      </c>
      <c r="G1434">
        <v>5</v>
      </c>
    </row>
    <row r="1435" spans="2:7">
      <c r="B1435" t="s">
        <v>90</v>
      </c>
      <c r="C1435" t="s">
        <v>68</v>
      </c>
      <c r="D1435">
        <v>50</v>
      </c>
      <c r="E1435" t="str">
        <f t="shared" si="22"/>
        <v>중국어 50</v>
      </c>
      <c r="F1435">
        <v>49</v>
      </c>
      <c r="G1435">
        <v>5</v>
      </c>
    </row>
    <row r="1436" spans="2:7">
      <c r="B1436" t="s">
        <v>90</v>
      </c>
      <c r="C1436" t="s">
        <v>68</v>
      </c>
      <c r="D1436">
        <v>49</v>
      </c>
      <c r="E1436" t="str">
        <f t="shared" si="22"/>
        <v>중국어 49</v>
      </c>
      <c r="F1436">
        <v>48</v>
      </c>
      <c r="G1436">
        <v>5</v>
      </c>
    </row>
    <row r="1437" spans="2:7">
      <c r="B1437" t="s">
        <v>90</v>
      </c>
      <c r="C1437" t="s">
        <v>68</v>
      </c>
      <c r="D1437">
        <v>48</v>
      </c>
      <c r="E1437" t="str">
        <f t="shared" si="22"/>
        <v>중국어 48</v>
      </c>
      <c r="F1437">
        <v>46</v>
      </c>
      <c r="G1437">
        <v>5</v>
      </c>
    </row>
    <row r="1438" spans="2:7">
      <c r="B1438" t="s">
        <v>90</v>
      </c>
      <c r="C1438" t="s">
        <v>68</v>
      </c>
      <c r="D1438">
        <v>47</v>
      </c>
      <c r="E1438" t="str">
        <f t="shared" si="22"/>
        <v>중국어 47</v>
      </c>
      <c r="F1438">
        <v>43</v>
      </c>
      <c r="G1438">
        <v>5</v>
      </c>
    </row>
    <row r="1439" spans="2:7">
      <c r="B1439" t="s">
        <v>90</v>
      </c>
      <c r="C1439" t="s">
        <v>68</v>
      </c>
      <c r="D1439">
        <v>46</v>
      </c>
      <c r="E1439" t="str">
        <f t="shared" si="22"/>
        <v>중국어 46</v>
      </c>
      <c r="F1439">
        <v>41</v>
      </c>
      <c r="G1439">
        <v>5</v>
      </c>
    </row>
    <row r="1440" spans="2:7">
      <c r="B1440" t="s">
        <v>90</v>
      </c>
      <c r="C1440" t="s">
        <v>68</v>
      </c>
      <c r="D1440">
        <v>45</v>
      </c>
      <c r="E1440" t="str">
        <f t="shared" si="22"/>
        <v>중국어 45</v>
      </c>
      <c r="F1440">
        <v>38</v>
      </c>
      <c r="G1440">
        <v>5</v>
      </c>
    </row>
    <row r="1441" spans="2:7">
      <c r="B1441" t="s">
        <v>90</v>
      </c>
      <c r="C1441" t="s">
        <v>68</v>
      </c>
      <c r="D1441">
        <v>44</v>
      </c>
      <c r="E1441" t="str">
        <f t="shared" si="22"/>
        <v>중국어 44</v>
      </c>
      <c r="F1441">
        <v>35</v>
      </c>
      <c r="G1441">
        <v>6</v>
      </c>
    </row>
    <row r="1442" spans="2:7">
      <c r="B1442" t="s">
        <v>90</v>
      </c>
      <c r="C1442" t="s">
        <v>68</v>
      </c>
      <c r="D1442">
        <v>43</v>
      </c>
      <c r="E1442" t="str">
        <f t="shared" si="22"/>
        <v>중국어 43</v>
      </c>
      <c r="F1442">
        <v>33</v>
      </c>
      <c r="G1442">
        <v>6</v>
      </c>
    </row>
    <row r="1443" spans="2:7">
      <c r="B1443" t="s">
        <v>90</v>
      </c>
      <c r="C1443" t="s">
        <v>68</v>
      </c>
      <c r="D1443">
        <v>42</v>
      </c>
      <c r="E1443" t="str">
        <f t="shared" si="22"/>
        <v>중국어 42</v>
      </c>
      <c r="F1443">
        <v>30</v>
      </c>
      <c r="G1443">
        <v>6</v>
      </c>
    </row>
    <row r="1444" spans="2:7">
      <c r="B1444" t="s">
        <v>90</v>
      </c>
      <c r="C1444" t="s">
        <v>68</v>
      </c>
      <c r="D1444">
        <v>41</v>
      </c>
      <c r="E1444" t="str">
        <f t="shared" si="22"/>
        <v>중국어 41</v>
      </c>
      <c r="F1444">
        <v>25</v>
      </c>
      <c r="G1444">
        <v>6</v>
      </c>
    </row>
    <row r="1445" spans="2:7">
      <c r="B1445" t="s">
        <v>90</v>
      </c>
      <c r="C1445" t="s">
        <v>68</v>
      </c>
      <c r="D1445">
        <v>40</v>
      </c>
      <c r="E1445" t="str">
        <f t="shared" si="22"/>
        <v>중국어 40</v>
      </c>
      <c r="F1445">
        <v>21</v>
      </c>
      <c r="G1445">
        <v>7</v>
      </c>
    </row>
    <row r="1446" spans="2:7">
      <c r="B1446" t="s">
        <v>90</v>
      </c>
      <c r="C1446" t="s">
        <v>68</v>
      </c>
      <c r="D1446">
        <v>39</v>
      </c>
      <c r="E1446" t="str">
        <f t="shared" si="22"/>
        <v>중국어 39</v>
      </c>
      <c r="F1446">
        <v>18</v>
      </c>
      <c r="G1446">
        <v>7</v>
      </c>
    </row>
    <row r="1447" spans="2:7">
      <c r="B1447" t="s">
        <v>90</v>
      </c>
      <c r="C1447" t="s">
        <v>68</v>
      </c>
      <c r="D1447">
        <v>38</v>
      </c>
      <c r="E1447" t="str">
        <f t="shared" si="22"/>
        <v>중국어 38</v>
      </c>
      <c r="F1447">
        <v>15</v>
      </c>
      <c r="G1447">
        <v>7</v>
      </c>
    </row>
    <row r="1448" spans="2:7">
      <c r="B1448" t="s">
        <v>90</v>
      </c>
      <c r="C1448" t="s">
        <v>68</v>
      </c>
      <c r="D1448">
        <v>37</v>
      </c>
      <c r="E1448" t="str">
        <f t="shared" si="22"/>
        <v>중국어 37</v>
      </c>
      <c r="F1448">
        <v>10</v>
      </c>
      <c r="G1448">
        <v>7</v>
      </c>
    </row>
    <row r="1449" spans="2:7">
      <c r="B1449" t="s">
        <v>90</v>
      </c>
      <c r="C1449" t="s">
        <v>68</v>
      </c>
      <c r="D1449">
        <v>36</v>
      </c>
      <c r="E1449" t="str">
        <f t="shared" si="22"/>
        <v>중국어 36</v>
      </c>
      <c r="F1449">
        <v>7</v>
      </c>
      <c r="G1449">
        <v>8</v>
      </c>
    </row>
    <row r="1450" spans="2:7">
      <c r="B1450" t="s">
        <v>90</v>
      </c>
      <c r="C1450" t="s">
        <v>68</v>
      </c>
      <c r="D1450">
        <v>35</v>
      </c>
      <c r="E1450" t="str">
        <f t="shared" si="22"/>
        <v>중국어 35</v>
      </c>
      <c r="F1450">
        <v>4</v>
      </c>
      <c r="G1450">
        <v>8</v>
      </c>
    </row>
    <row r="1451" spans="2:7">
      <c r="B1451" t="s">
        <v>90</v>
      </c>
      <c r="C1451" t="s">
        <v>68</v>
      </c>
      <c r="D1451">
        <v>34</v>
      </c>
      <c r="E1451" t="str">
        <f t="shared" si="22"/>
        <v>중국어 34</v>
      </c>
      <c r="F1451">
        <v>2</v>
      </c>
      <c r="G1451">
        <v>9</v>
      </c>
    </row>
    <row r="1452" spans="2:7">
      <c r="B1452" t="s">
        <v>90</v>
      </c>
      <c r="C1452" t="s">
        <v>68</v>
      </c>
      <c r="D1452">
        <v>33</v>
      </c>
      <c r="E1452" t="str">
        <f t="shared" si="22"/>
        <v>중국어 33</v>
      </c>
      <c r="F1452">
        <v>1</v>
      </c>
      <c r="G1452">
        <v>9</v>
      </c>
    </row>
    <row r="1453" spans="2:7">
      <c r="B1453" t="s">
        <v>90</v>
      </c>
      <c r="C1453" t="s">
        <v>68</v>
      </c>
      <c r="D1453">
        <v>32</v>
      </c>
      <c r="E1453" t="str">
        <f t="shared" si="22"/>
        <v>중국어 32</v>
      </c>
      <c r="F1453">
        <v>0</v>
      </c>
      <c r="G1453">
        <v>9</v>
      </c>
    </row>
    <row r="1454" spans="2:7">
      <c r="B1454" t="s">
        <v>90</v>
      </c>
      <c r="C1454" t="s">
        <v>68</v>
      </c>
      <c r="D1454">
        <v>31</v>
      </c>
      <c r="E1454" t="str">
        <f t="shared" si="22"/>
        <v>중국어 31</v>
      </c>
      <c r="F1454">
        <v>0</v>
      </c>
      <c r="G1454">
        <v>9</v>
      </c>
    </row>
    <row r="1455" spans="2:7">
      <c r="B1455" t="s">
        <v>90</v>
      </c>
      <c r="C1455" t="s">
        <v>68</v>
      </c>
      <c r="D1455">
        <v>30</v>
      </c>
      <c r="E1455" t="str">
        <f t="shared" si="22"/>
        <v>중국어 30</v>
      </c>
      <c r="F1455">
        <v>0</v>
      </c>
      <c r="G1455">
        <v>9</v>
      </c>
    </row>
    <row r="1456" spans="2:7">
      <c r="B1456" t="s">
        <v>90</v>
      </c>
      <c r="C1456" t="s">
        <v>68</v>
      </c>
      <c r="D1456">
        <v>29</v>
      </c>
      <c r="E1456" t="str">
        <f t="shared" si="22"/>
        <v>중국어 29</v>
      </c>
      <c r="F1456">
        <v>0</v>
      </c>
      <c r="G1456">
        <v>9</v>
      </c>
    </row>
    <row r="1457" spans="2:7">
      <c r="B1457" t="s">
        <v>90</v>
      </c>
      <c r="C1457" t="s">
        <v>64</v>
      </c>
      <c r="D1457">
        <v>66</v>
      </c>
      <c r="E1457" t="str">
        <f t="shared" si="22"/>
        <v>프랑스 66</v>
      </c>
      <c r="F1457">
        <v>99</v>
      </c>
      <c r="G1457">
        <v>1</v>
      </c>
    </row>
    <row r="1458" spans="2:7">
      <c r="B1458" t="s">
        <v>90</v>
      </c>
      <c r="C1458" t="s">
        <v>64</v>
      </c>
      <c r="D1458">
        <v>65</v>
      </c>
      <c r="E1458" t="str">
        <f t="shared" si="22"/>
        <v>프랑스 65</v>
      </c>
      <c r="F1458">
        <v>98</v>
      </c>
      <c r="G1458">
        <v>1</v>
      </c>
    </row>
    <row r="1459" spans="2:7">
      <c r="B1459" t="s">
        <v>90</v>
      </c>
      <c r="C1459" t="s">
        <v>64</v>
      </c>
      <c r="D1459">
        <v>64</v>
      </c>
      <c r="E1459" t="str">
        <f t="shared" si="22"/>
        <v>프랑스 64</v>
      </c>
      <c r="F1459">
        <v>94</v>
      </c>
      <c r="G1459">
        <v>1</v>
      </c>
    </row>
    <row r="1460" spans="2:7">
      <c r="B1460" t="s">
        <v>90</v>
      </c>
      <c r="C1460" t="s">
        <v>64</v>
      </c>
      <c r="D1460">
        <v>63</v>
      </c>
      <c r="E1460" t="str">
        <f t="shared" si="22"/>
        <v>프랑스 63</v>
      </c>
      <c r="F1460">
        <v>88</v>
      </c>
      <c r="G1460">
        <v>2</v>
      </c>
    </row>
    <row r="1461" spans="2:7">
      <c r="B1461" t="s">
        <v>90</v>
      </c>
      <c r="C1461" t="s">
        <v>64</v>
      </c>
      <c r="D1461">
        <v>62</v>
      </c>
      <c r="E1461" t="str">
        <f t="shared" si="22"/>
        <v>프랑스 62</v>
      </c>
      <c r="F1461">
        <v>84</v>
      </c>
      <c r="G1461">
        <v>3</v>
      </c>
    </row>
    <row r="1462" spans="2:7">
      <c r="B1462" t="s">
        <v>90</v>
      </c>
      <c r="C1462" t="s">
        <v>64</v>
      </c>
      <c r="D1462">
        <v>61</v>
      </c>
      <c r="E1462" t="str">
        <f t="shared" si="22"/>
        <v>프랑스 61</v>
      </c>
      <c r="F1462">
        <v>80</v>
      </c>
      <c r="G1462">
        <v>3</v>
      </c>
    </row>
    <row r="1463" spans="2:7">
      <c r="B1463" t="s">
        <v>90</v>
      </c>
      <c r="C1463" t="s">
        <v>64</v>
      </c>
      <c r="D1463">
        <v>60</v>
      </c>
      <c r="E1463" t="str">
        <f t="shared" si="22"/>
        <v>프랑스 60</v>
      </c>
      <c r="F1463">
        <v>75</v>
      </c>
      <c r="G1463">
        <v>4</v>
      </c>
    </row>
    <row r="1464" spans="2:7">
      <c r="B1464" t="s">
        <v>90</v>
      </c>
      <c r="C1464" t="s">
        <v>64</v>
      </c>
      <c r="D1464">
        <v>59</v>
      </c>
      <c r="E1464" t="str">
        <f t="shared" si="22"/>
        <v>프랑스 59</v>
      </c>
      <c r="F1464">
        <v>71</v>
      </c>
      <c r="G1464">
        <v>4</v>
      </c>
    </row>
    <row r="1465" spans="2:7">
      <c r="B1465" t="s">
        <v>90</v>
      </c>
      <c r="C1465" t="s">
        <v>64</v>
      </c>
      <c r="D1465">
        <v>58</v>
      </c>
      <c r="E1465" t="str">
        <f t="shared" si="22"/>
        <v>프랑스 58</v>
      </c>
      <c r="F1465">
        <v>68</v>
      </c>
      <c r="G1465">
        <v>4</v>
      </c>
    </row>
    <row r="1466" spans="2:7">
      <c r="B1466" t="s">
        <v>90</v>
      </c>
      <c r="C1466" t="s">
        <v>64</v>
      </c>
      <c r="D1466">
        <v>57</v>
      </c>
      <c r="E1466" t="str">
        <f t="shared" si="22"/>
        <v>프랑스 57</v>
      </c>
      <c r="F1466">
        <v>65</v>
      </c>
      <c r="G1466">
        <v>4</v>
      </c>
    </row>
    <row r="1467" spans="2:7">
      <c r="B1467" t="s">
        <v>90</v>
      </c>
      <c r="C1467" t="s">
        <v>64</v>
      </c>
      <c r="D1467">
        <v>56</v>
      </c>
      <c r="E1467" t="str">
        <f t="shared" si="22"/>
        <v>프랑스 56</v>
      </c>
      <c r="F1467">
        <v>62</v>
      </c>
      <c r="G1467">
        <v>4</v>
      </c>
    </row>
    <row r="1468" spans="2:7">
      <c r="B1468" t="s">
        <v>90</v>
      </c>
      <c r="C1468" t="s">
        <v>64</v>
      </c>
      <c r="D1468">
        <v>55</v>
      </c>
      <c r="E1468" t="str">
        <f t="shared" si="22"/>
        <v>프랑스 55</v>
      </c>
      <c r="F1468">
        <v>59</v>
      </c>
      <c r="G1468">
        <v>4</v>
      </c>
    </row>
    <row r="1469" spans="2:7">
      <c r="B1469" t="s">
        <v>90</v>
      </c>
      <c r="C1469" t="s">
        <v>64</v>
      </c>
      <c r="D1469">
        <v>54</v>
      </c>
      <c r="E1469" t="str">
        <f t="shared" si="22"/>
        <v>프랑스 54</v>
      </c>
      <c r="F1469">
        <v>57</v>
      </c>
      <c r="G1469">
        <v>5</v>
      </c>
    </row>
    <row r="1470" spans="2:7">
      <c r="B1470" t="s">
        <v>90</v>
      </c>
      <c r="C1470" t="s">
        <v>64</v>
      </c>
      <c r="D1470">
        <v>53</v>
      </c>
      <c r="E1470" t="str">
        <f t="shared" si="22"/>
        <v>프랑스 53</v>
      </c>
      <c r="F1470">
        <v>56</v>
      </c>
      <c r="G1470">
        <v>5</v>
      </c>
    </row>
    <row r="1471" spans="2:7">
      <c r="B1471" t="s">
        <v>90</v>
      </c>
      <c r="C1471" t="s">
        <v>64</v>
      </c>
      <c r="D1471">
        <v>52</v>
      </c>
      <c r="E1471" t="str">
        <f t="shared" si="22"/>
        <v>프랑스 52</v>
      </c>
      <c r="F1471">
        <v>54</v>
      </c>
      <c r="G1471">
        <v>5</v>
      </c>
    </row>
    <row r="1472" spans="2:7">
      <c r="B1472" t="s">
        <v>90</v>
      </c>
      <c r="C1472" t="s">
        <v>64</v>
      </c>
      <c r="D1472">
        <v>51</v>
      </c>
      <c r="E1472" t="str">
        <f t="shared" si="22"/>
        <v>프랑스 51</v>
      </c>
      <c r="F1472">
        <v>53</v>
      </c>
      <c r="G1472">
        <v>5</v>
      </c>
    </row>
    <row r="1473" spans="2:7">
      <c r="B1473" t="s">
        <v>90</v>
      </c>
      <c r="C1473" t="s">
        <v>64</v>
      </c>
      <c r="D1473">
        <v>50</v>
      </c>
      <c r="E1473" t="str">
        <f t="shared" si="22"/>
        <v>프랑스 50</v>
      </c>
      <c r="F1473">
        <v>52</v>
      </c>
      <c r="G1473">
        <v>5</v>
      </c>
    </row>
    <row r="1474" spans="2:7">
      <c r="B1474" t="s">
        <v>90</v>
      </c>
      <c r="C1474" t="s">
        <v>64</v>
      </c>
      <c r="D1474">
        <v>49</v>
      </c>
      <c r="E1474" t="str">
        <f t="shared" si="22"/>
        <v>프랑스 49</v>
      </c>
      <c r="F1474">
        <v>50</v>
      </c>
      <c r="G1474">
        <v>5</v>
      </c>
    </row>
    <row r="1475" spans="2:7">
      <c r="B1475" t="s">
        <v>90</v>
      </c>
      <c r="C1475" t="s">
        <v>64</v>
      </c>
      <c r="D1475">
        <v>48</v>
      </c>
      <c r="E1475" t="str">
        <f t="shared" si="22"/>
        <v>프랑스 48</v>
      </c>
      <c r="F1475">
        <v>49</v>
      </c>
      <c r="G1475">
        <v>5</v>
      </c>
    </row>
    <row r="1476" spans="2:7">
      <c r="B1476" t="s">
        <v>90</v>
      </c>
      <c r="C1476" t="s">
        <v>64</v>
      </c>
      <c r="D1476">
        <v>47</v>
      </c>
      <c r="E1476" t="str">
        <f t="shared" ref="E1476:E1539" si="23">CONCATENATE(C1476," ",D1476)</f>
        <v>프랑스 47</v>
      </c>
      <c r="F1476">
        <v>47</v>
      </c>
      <c r="G1476">
        <v>5</v>
      </c>
    </row>
    <row r="1477" spans="2:7">
      <c r="B1477" t="s">
        <v>90</v>
      </c>
      <c r="C1477" t="s">
        <v>64</v>
      </c>
      <c r="D1477">
        <v>46</v>
      </c>
      <c r="E1477" t="str">
        <f t="shared" si="23"/>
        <v>프랑스 46</v>
      </c>
      <c r="F1477">
        <v>44</v>
      </c>
      <c r="G1477">
        <v>5</v>
      </c>
    </row>
    <row r="1478" spans="2:7">
      <c r="B1478" t="s">
        <v>90</v>
      </c>
      <c r="C1478" t="s">
        <v>64</v>
      </c>
      <c r="D1478">
        <v>45</v>
      </c>
      <c r="E1478" t="str">
        <f t="shared" si="23"/>
        <v>프랑스 45</v>
      </c>
      <c r="F1478">
        <v>42</v>
      </c>
      <c r="G1478">
        <v>5</v>
      </c>
    </row>
    <row r="1479" spans="2:7">
      <c r="B1479" t="s">
        <v>90</v>
      </c>
      <c r="C1479" t="s">
        <v>64</v>
      </c>
      <c r="D1479">
        <v>44</v>
      </c>
      <c r="E1479" t="str">
        <f t="shared" si="23"/>
        <v>프랑스 44</v>
      </c>
      <c r="F1479">
        <v>40</v>
      </c>
      <c r="G1479">
        <v>5</v>
      </c>
    </row>
    <row r="1480" spans="2:7">
      <c r="B1480" t="s">
        <v>90</v>
      </c>
      <c r="C1480" t="s">
        <v>64</v>
      </c>
      <c r="D1480">
        <v>43</v>
      </c>
      <c r="E1480" t="str">
        <f t="shared" si="23"/>
        <v>프랑스 43</v>
      </c>
      <c r="F1480">
        <v>36</v>
      </c>
      <c r="G1480">
        <v>6</v>
      </c>
    </row>
    <row r="1481" spans="2:7">
      <c r="B1481" t="s">
        <v>90</v>
      </c>
      <c r="C1481" t="s">
        <v>64</v>
      </c>
      <c r="D1481">
        <v>42</v>
      </c>
      <c r="E1481" t="str">
        <f t="shared" si="23"/>
        <v>프랑스 42</v>
      </c>
      <c r="F1481">
        <v>32</v>
      </c>
      <c r="G1481">
        <v>6</v>
      </c>
    </row>
    <row r="1482" spans="2:7">
      <c r="B1482" t="s">
        <v>90</v>
      </c>
      <c r="C1482" t="s">
        <v>64</v>
      </c>
      <c r="D1482">
        <v>41</v>
      </c>
      <c r="E1482" t="str">
        <f t="shared" si="23"/>
        <v>프랑스 41</v>
      </c>
      <c r="F1482">
        <v>28</v>
      </c>
      <c r="G1482">
        <v>6</v>
      </c>
    </row>
    <row r="1483" spans="2:7">
      <c r="B1483" t="s">
        <v>90</v>
      </c>
      <c r="C1483" t="s">
        <v>64</v>
      </c>
      <c r="D1483">
        <v>40</v>
      </c>
      <c r="E1483" t="str">
        <f t="shared" si="23"/>
        <v>프랑스 40</v>
      </c>
      <c r="F1483">
        <v>22</v>
      </c>
      <c r="G1483">
        <v>6</v>
      </c>
    </row>
    <row r="1484" spans="2:7">
      <c r="B1484" t="s">
        <v>90</v>
      </c>
      <c r="C1484" t="s">
        <v>64</v>
      </c>
      <c r="D1484">
        <v>39</v>
      </c>
      <c r="E1484" t="str">
        <f t="shared" si="23"/>
        <v>프랑스 39</v>
      </c>
      <c r="F1484">
        <v>16</v>
      </c>
      <c r="G1484">
        <v>7</v>
      </c>
    </row>
    <row r="1485" spans="2:7">
      <c r="B1485" t="s">
        <v>90</v>
      </c>
      <c r="C1485" t="s">
        <v>64</v>
      </c>
      <c r="D1485">
        <v>38</v>
      </c>
      <c r="E1485" t="str">
        <f t="shared" si="23"/>
        <v>프랑스 38</v>
      </c>
      <c r="F1485">
        <v>11</v>
      </c>
      <c r="G1485">
        <v>7</v>
      </c>
    </row>
    <row r="1486" spans="2:7">
      <c r="B1486" t="s">
        <v>90</v>
      </c>
      <c r="C1486" t="s">
        <v>64</v>
      </c>
      <c r="D1486">
        <v>37</v>
      </c>
      <c r="E1486" t="str">
        <f t="shared" si="23"/>
        <v>프랑스 37</v>
      </c>
      <c r="F1486">
        <v>7</v>
      </c>
      <c r="G1486">
        <v>8</v>
      </c>
    </row>
    <row r="1487" spans="2:7">
      <c r="B1487" t="s">
        <v>90</v>
      </c>
      <c r="C1487" t="s">
        <v>64</v>
      </c>
      <c r="D1487">
        <v>36</v>
      </c>
      <c r="E1487" t="str">
        <f t="shared" si="23"/>
        <v>프랑스 36</v>
      </c>
      <c r="F1487">
        <v>4</v>
      </c>
      <c r="G1487">
        <v>8</v>
      </c>
    </row>
    <row r="1488" spans="2:7">
      <c r="B1488" t="s">
        <v>90</v>
      </c>
      <c r="C1488" t="s">
        <v>64</v>
      </c>
      <c r="D1488">
        <v>35</v>
      </c>
      <c r="E1488" t="str">
        <f t="shared" si="23"/>
        <v>프랑스 35</v>
      </c>
      <c r="F1488">
        <v>2</v>
      </c>
      <c r="G1488">
        <v>9</v>
      </c>
    </row>
    <row r="1489" spans="2:7">
      <c r="B1489" t="s">
        <v>90</v>
      </c>
      <c r="C1489" t="s">
        <v>64</v>
      </c>
      <c r="D1489">
        <v>34</v>
      </c>
      <c r="E1489" t="str">
        <f t="shared" si="23"/>
        <v>프랑스 34</v>
      </c>
      <c r="F1489">
        <v>1</v>
      </c>
      <c r="G1489">
        <v>9</v>
      </c>
    </row>
    <row r="1490" spans="2:7">
      <c r="B1490" t="s">
        <v>90</v>
      </c>
      <c r="C1490" t="s">
        <v>64</v>
      </c>
      <c r="D1490">
        <v>33</v>
      </c>
      <c r="E1490" t="str">
        <f t="shared" si="23"/>
        <v>프랑스 33</v>
      </c>
      <c r="F1490">
        <v>0</v>
      </c>
      <c r="G1490">
        <v>9</v>
      </c>
    </row>
    <row r="1491" spans="2:7">
      <c r="B1491" t="s">
        <v>90</v>
      </c>
      <c r="C1491" t="s">
        <v>64</v>
      </c>
      <c r="D1491">
        <v>32</v>
      </c>
      <c r="E1491" t="str">
        <f t="shared" si="23"/>
        <v>프랑스 32</v>
      </c>
      <c r="F1491">
        <v>0</v>
      </c>
      <c r="G1491">
        <v>9</v>
      </c>
    </row>
    <row r="1492" spans="2:7">
      <c r="B1492" t="s">
        <v>90</v>
      </c>
      <c r="C1492" t="s">
        <v>78</v>
      </c>
      <c r="D1492">
        <v>70</v>
      </c>
      <c r="E1492" t="str">
        <f t="shared" si="23"/>
        <v>한문 70</v>
      </c>
      <c r="F1492">
        <v>100</v>
      </c>
      <c r="G1492">
        <v>1</v>
      </c>
    </row>
    <row r="1493" spans="2:7">
      <c r="B1493" t="s">
        <v>90</v>
      </c>
      <c r="C1493" t="s">
        <v>78</v>
      </c>
      <c r="D1493">
        <v>69</v>
      </c>
      <c r="E1493" t="str">
        <f t="shared" si="23"/>
        <v>한문 69</v>
      </c>
      <c r="F1493">
        <v>98</v>
      </c>
      <c r="G1493">
        <v>1</v>
      </c>
    </row>
    <row r="1494" spans="2:7">
      <c r="B1494" t="s">
        <v>90</v>
      </c>
      <c r="C1494" t="s">
        <v>78</v>
      </c>
      <c r="D1494">
        <v>68</v>
      </c>
      <c r="E1494" t="str">
        <f t="shared" si="23"/>
        <v>한문 68</v>
      </c>
      <c r="F1494">
        <v>96</v>
      </c>
      <c r="G1494">
        <v>1</v>
      </c>
    </row>
    <row r="1495" spans="2:7">
      <c r="B1495" t="s">
        <v>90</v>
      </c>
      <c r="C1495" t="s">
        <v>78</v>
      </c>
      <c r="D1495">
        <v>67</v>
      </c>
      <c r="E1495" t="str">
        <f t="shared" si="23"/>
        <v>한문 67</v>
      </c>
      <c r="F1495">
        <v>93</v>
      </c>
      <c r="G1495">
        <v>2</v>
      </c>
    </row>
    <row r="1496" spans="2:7">
      <c r="B1496" t="s">
        <v>90</v>
      </c>
      <c r="C1496" t="s">
        <v>78</v>
      </c>
      <c r="D1496">
        <v>66</v>
      </c>
      <c r="E1496" t="str">
        <f t="shared" si="23"/>
        <v>한문 66</v>
      </c>
      <c r="F1496">
        <v>89</v>
      </c>
      <c r="G1496">
        <v>2</v>
      </c>
    </row>
    <row r="1497" spans="2:7">
      <c r="B1497" t="s">
        <v>90</v>
      </c>
      <c r="C1497" t="s">
        <v>78</v>
      </c>
      <c r="D1497">
        <v>65</v>
      </c>
      <c r="E1497" t="str">
        <f t="shared" si="23"/>
        <v>한문 65</v>
      </c>
      <c r="F1497">
        <v>87</v>
      </c>
      <c r="G1497">
        <v>3</v>
      </c>
    </row>
    <row r="1498" spans="2:7">
      <c r="B1498" t="s">
        <v>90</v>
      </c>
      <c r="C1498" t="s">
        <v>78</v>
      </c>
      <c r="D1498">
        <v>64</v>
      </c>
      <c r="E1498" t="str">
        <f t="shared" si="23"/>
        <v>한문 64</v>
      </c>
      <c r="F1498">
        <v>85</v>
      </c>
      <c r="G1498">
        <v>3</v>
      </c>
    </row>
    <row r="1499" spans="2:7">
      <c r="B1499" t="s">
        <v>90</v>
      </c>
      <c r="C1499" t="s">
        <v>78</v>
      </c>
      <c r="D1499">
        <v>63</v>
      </c>
      <c r="E1499" t="str">
        <f t="shared" si="23"/>
        <v>한문 63</v>
      </c>
      <c r="F1499">
        <v>84</v>
      </c>
      <c r="G1499">
        <v>3</v>
      </c>
    </row>
    <row r="1500" spans="2:7">
      <c r="B1500" t="s">
        <v>90</v>
      </c>
      <c r="C1500" t="s">
        <v>78</v>
      </c>
      <c r="D1500">
        <v>62</v>
      </c>
      <c r="E1500" t="str">
        <f t="shared" si="23"/>
        <v>한문 62</v>
      </c>
      <c r="F1500">
        <v>82</v>
      </c>
      <c r="G1500">
        <v>3</v>
      </c>
    </row>
    <row r="1501" spans="2:7">
      <c r="B1501" t="s">
        <v>90</v>
      </c>
      <c r="C1501" t="s">
        <v>78</v>
      </c>
      <c r="D1501">
        <v>61</v>
      </c>
      <c r="E1501" t="str">
        <f t="shared" si="23"/>
        <v>한문 61</v>
      </c>
      <c r="F1501">
        <v>80</v>
      </c>
      <c r="G1501">
        <v>3</v>
      </c>
    </row>
    <row r="1502" spans="2:7">
      <c r="B1502" t="s">
        <v>90</v>
      </c>
      <c r="C1502" t="s">
        <v>78</v>
      </c>
      <c r="D1502">
        <v>60</v>
      </c>
      <c r="E1502" t="str">
        <f t="shared" si="23"/>
        <v>한문 60</v>
      </c>
      <c r="F1502">
        <v>79</v>
      </c>
      <c r="G1502">
        <v>3</v>
      </c>
    </row>
    <row r="1503" spans="2:7">
      <c r="B1503" t="s">
        <v>90</v>
      </c>
      <c r="C1503" t="s">
        <v>78</v>
      </c>
      <c r="D1503">
        <v>59</v>
      </c>
      <c r="E1503" t="str">
        <f t="shared" si="23"/>
        <v>한문 59</v>
      </c>
      <c r="F1503">
        <v>77</v>
      </c>
      <c r="G1503">
        <v>3</v>
      </c>
    </row>
    <row r="1504" spans="2:7">
      <c r="B1504" t="s">
        <v>90</v>
      </c>
      <c r="C1504" t="s">
        <v>78</v>
      </c>
      <c r="D1504">
        <v>58</v>
      </c>
      <c r="E1504" t="str">
        <f t="shared" si="23"/>
        <v>한문 58</v>
      </c>
      <c r="F1504">
        <v>76</v>
      </c>
      <c r="G1504">
        <v>4</v>
      </c>
    </row>
    <row r="1505" spans="2:7">
      <c r="B1505" t="s">
        <v>90</v>
      </c>
      <c r="C1505" t="s">
        <v>78</v>
      </c>
      <c r="D1505">
        <v>57</v>
      </c>
      <c r="E1505" t="str">
        <f t="shared" si="23"/>
        <v>한문 57</v>
      </c>
      <c r="F1505">
        <v>75</v>
      </c>
      <c r="G1505">
        <v>4</v>
      </c>
    </row>
    <row r="1506" spans="2:7">
      <c r="B1506" t="s">
        <v>90</v>
      </c>
      <c r="C1506" t="s">
        <v>78</v>
      </c>
      <c r="D1506">
        <v>56</v>
      </c>
      <c r="E1506" t="str">
        <f t="shared" si="23"/>
        <v>한문 56</v>
      </c>
      <c r="F1506">
        <v>72</v>
      </c>
      <c r="G1506">
        <v>4</v>
      </c>
    </row>
    <row r="1507" spans="2:7">
      <c r="B1507" t="s">
        <v>90</v>
      </c>
      <c r="C1507" t="s">
        <v>78</v>
      </c>
      <c r="D1507">
        <v>55</v>
      </c>
      <c r="E1507" t="str">
        <f t="shared" si="23"/>
        <v>한문 55</v>
      </c>
      <c r="F1507">
        <v>71</v>
      </c>
      <c r="G1507">
        <v>4</v>
      </c>
    </row>
    <row r="1508" spans="2:7">
      <c r="B1508" t="s">
        <v>90</v>
      </c>
      <c r="C1508" t="s">
        <v>78</v>
      </c>
      <c r="D1508">
        <v>54</v>
      </c>
      <c r="E1508" t="str">
        <f t="shared" si="23"/>
        <v>한문 54</v>
      </c>
      <c r="F1508">
        <v>69</v>
      </c>
      <c r="G1508">
        <v>4</v>
      </c>
    </row>
    <row r="1509" spans="2:7">
      <c r="B1509" t="s">
        <v>90</v>
      </c>
      <c r="C1509" t="s">
        <v>78</v>
      </c>
      <c r="D1509">
        <v>53</v>
      </c>
      <c r="E1509" t="str">
        <f t="shared" si="23"/>
        <v>한문 53</v>
      </c>
      <c r="F1509">
        <v>68</v>
      </c>
      <c r="G1509">
        <v>4</v>
      </c>
    </row>
    <row r="1510" spans="2:7">
      <c r="B1510" t="s">
        <v>90</v>
      </c>
      <c r="C1510" t="s">
        <v>78</v>
      </c>
      <c r="D1510">
        <v>52</v>
      </c>
      <c r="E1510" t="str">
        <f t="shared" si="23"/>
        <v>한문 52</v>
      </c>
      <c r="F1510">
        <v>64</v>
      </c>
      <c r="G1510">
        <v>4</v>
      </c>
    </row>
    <row r="1511" spans="2:7">
      <c r="B1511" t="s">
        <v>90</v>
      </c>
      <c r="C1511" t="s">
        <v>78</v>
      </c>
      <c r="D1511">
        <v>51</v>
      </c>
      <c r="E1511" t="str">
        <f t="shared" si="23"/>
        <v>한문 51</v>
      </c>
      <c r="F1511">
        <v>61</v>
      </c>
      <c r="G1511">
        <v>4</v>
      </c>
    </row>
    <row r="1512" spans="2:7">
      <c r="B1512" t="s">
        <v>90</v>
      </c>
      <c r="C1512" t="s">
        <v>78</v>
      </c>
      <c r="D1512">
        <v>50</v>
      </c>
      <c r="E1512" t="str">
        <f t="shared" si="23"/>
        <v>한문 50</v>
      </c>
      <c r="F1512">
        <v>58</v>
      </c>
      <c r="G1512">
        <v>5</v>
      </c>
    </row>
    <row r="1513" spans="2:7">
      <c r="B1513" t="s">
        <v>90</v>
      </c>
      <c r="C1513" t="s">
        <v>78</v>
      </c>
      <c r="D1513">
        <v>49</v>
      </c>
      <c r="E1513" t="str">
        <f t="shared" si="23"/>
        <v>한문 49</v>
      </c>
      <c r="F1513">
        <v>55</v>
      </c>
      <c r="G1513">
        <v>5</v>
      </c>
    </row>
    <row r="1514" spans="2:7">
      <c r="B1514" t="s">
        <v>90</v>
      </c>
      <c r="C1514" t="s">
        <v>78</v>
      </c>
      <c r="D1514">
        <v>48</v>
      </c>
      <c r="E1514" t="str">
        <f t="shared" si="23"/>
        <v>한문 48</v>
      </c>
      <c r="F1514">
        <v>51</v>
      </c>
      <c r="G1514">
        <v>5</v>
      </c>
    </row>
    <row r="1515" spans="2:7">
      <c r="B1515" t="s">
        <v>90</v>
      </c>
      <c r="C1515" t="s">
        <v>78</v>
      </c>
      <c r="D1515">
        <v>47</v>
      </c>
      <c r="E1515" t="str">
        <f t="shared" si="23"/>
        <v>한문 47</v>
      </c>
      <c r="F1515">
        <v>45</v>
      </c>
      <c r="G1515">
        <v>5</v>
      </c>
    </row>
    <row r="1516" spans="2:7">
      <c r="B1516" t="s">
        <v>90</v>
      </c>
      <c r="C1516" t="s">
        <v>78</v>
      </c>
      <c r="D1516">
        <v>46</v>
      </c>
      <c r="E1516" t="str">
        <f t="shared" si="23"/>
        <v>한문 46</v>
      </c>
      <c r="F1516">
        <v>40</v>
      </c>
      <c r="G1516">
        <v>5</v>
      </c>
    </row>
    <row r="1517" spans="2:7">
      <c r="B1517" t="s">
        <v>90</v>
      </c>
      <c r="C1517" t="s">
        <v>78</v>
      </c>
      <c r="D1517">
        <v>45</v>
      </c>
      <c r="E1517" t="str">
        <f t="shared" si="23"/>
        <v>한문 45</v>
      </c>
      <c r="F1517">
        <v>36</v>
      </c>
      <c r="G1517">
        <v>6</v>
      </c>
    </row>
    <row r="1518" spans="2:7">
      <c r="B1518" t="s">
        <v>90</v>
      </c>
      <c r="C1518" t="s">
        <v>78</v>
      </c>
      <c r="D1518">
        <v>44</v>
      </c>
      <c r="E1518" t="str">
        <f t="shared" si="23"/>
        <v>한문 44</v>
      </c>
      <c r="F1518">
        <v>32</v>
      </c>
      <c r="G1518">
        <v>6</v>
      </c>
    </row>
    <row r="1519" spans="2:7">
      <c r="B1519" t="s">
        <v>90</v>
      </c>
      <c r="C1519" t="s">
        <v>78</v>
      </c>
      <c r="D1519">
        <v>43</v>
      </c>
      <c r="E1519" t="str">
        <f t="shared" si="23"/>
        <v>한문 43</v>
      </c>
      <c r="F1519">
        <v>29</v>
      </c>
      <c r="G1519">
        <v>6</v>
      </c>
    </row>
    <row r="1520" spans="2:7">
      <c r="B1520" t="s">
        <v>90</v>
      </c>
      <c r="C1520" t="s">
        <v>78</v>
      </c>
      <c r="D1520">
        <v>42</v>
      </c>
      <c r="E1520" t="str">
        <f t="shared" si="23"/>
        <v>한문 42</v>
      </c>
      <c r="F1520">
        <v>24</v>
      </c>
      <c r="G1520">
        <v>6</v>
      </c>
    </row>
    <row r="1521" spans="2:7">
      <c r="B1521" t="s">
        <v>90</v>
      </c>
      <c r="C1521" t="s">
        <v>78</v>
      </c>
      <c r="D1521">
        <v>41</v>
      </c>
      <c r="E1521" t="str">
        <f t="shared" si="23"/>
        <v>한문 41</v>
      </c>
      <c r="F1521">
        <v>19</v>
      </c>
      <c r="G1521">
        <v>7</v>
      </c>
    </row>
    <row r="1522" spans="2:7">
      <c r="B1522" t="s">
        <v>90</v>
      </c>
      <c r="C1522" t="s">
        <v>78</v>
      </c>
      <c r="D1522">
        <v>40</v>
      </c>
      <c r="E1522" t="str">
        <f t="shared" si="23"/>
        <v>한문 40</v>
      </c>
      <c r="F1522">
        <v>16</v>
      </c>
      <c r="G1522">
        <v>7</v>
      </c>
    </row>
    <row r="1523" spans="2:7">
      <c r="B1523" t="s">
        <v>90</v>
      </c>
      <c r="C1523" t="s">
        <v>78</v>
      </c>
      <c r="D1523">
        <v>39</v>
      </c>
      <c r="E1523" t="str">
        <f t="shared" si="23"/>
        <v>한문 39</v>
      </c>
      <c r="F1523">
        <v>13</v>
      </c>
      <c r="G1523">
        <v>7</v>
      </c>
    </row>
    <row r="1524" spans="2:7">
      <c r="B1524" t="s">
        <v>90</v>
      </c>
      <c r="C1524" t="s">
        <v>78</v>
      </c>
      <c r="D1524">
        <v>38</v>
      </c>
      <c r="E1524" t="str">
        <f t="shared" si="23"/>
        <v>한문 38</v>
      </c>
      <c r="F1524">
        <v>10</v>
      </c>
      <c r="G1524">
        <v>7</v>
      </c>
    </row>
    <row r="1525" spans="2:7">
      <c r="B1525" t="s">
        <v>90</v>
      </c>
      <c r="C1525" t="s">
        <v>78</v>
      </c>
      <c r="D1525">
        <v>37</v>
      </c>
      <c r="E1525" t="str">
        <f t="shared" si="23"/>
        <v>한문 37</v>
      </c>
      <c r="F1525">
        <v>7</v>
      </c>
      <c r="G1525">
        <v>8</v>
      </c>
    </row>
    <row r="1526" spans="2:7">
      <c r="B1526" t="s">
        <v>90</v>
      </c>
      <c r="C1526" t="s">
        <v>78</v>
      </c>
      <c r="D1526">
        <v>36</v>
      </c>
      <c r="E1526" t="str">
        <f t="shared" si="23"/>
        <v>한문 36</v>
      </c>
      <c r="F1526">
        <v>4</v>
      </c>
      <c r="G1526">
        <v>8</v>
      </c>
    </row>
    <row r="1527" spans="2:7">
      <c r="B1527" t="s">
        <v>90</v>
      </c>
      <c r="C1527" t="s">
        <v>78</v>
      </c>
      <c r="D1527">
        <v>35</v>
      </c>
      <c r="E1527" t="str">
        <f t="shared" si="23"/>
        <v>한문 35</v>
      </c>
      <c r="F1527">
        <v>3</v>
      </c>
      <c r="G1527">
        <v>9</v>
      </c>
    </row>
    <row r="1528" spans="2:7">
      <c r="B1528" t="s">
        <v>90</v>
      </c>
      <c r="C1528" t="s">
        <v>78</v>
      </c>
      <c r="D1528">
        <v>34</v>
      </c>
      <c r="E1528" t="str">
        <f t="shared" si="23"/>
        <v>한문 34</v>
      </c>
      <c r="F1528">
        <v>2</v>
      </c>
      <c r="G1528">
        <v>9</v>
      </c>
    </row>
    <row r="1529" spans="2:7">
      <c r="B1529" t="s">
        <v>90</v>
      </c>
      <c r="C1529" t="s">
        <v>78</v>
      </c>
      <c r="D1529">
        <v>33</v>
      </c>
      <c r="E1529" t="str">
        <f t="shared" si="23"/>
        <v>한문 33</v>
      </c>
      <c r="F1529">
        <v>1</v>
      </c>
      <c r="G1529">
        <v>9</v>
      </c>
    </row>
    <row r="1530" spans="2:7">
      <c r="B1530" t="s">
        <v>90</v>
      </c>
      <c r="C1530" t="s">
        <v>78</v>
      </c>
      <c r="D1530">
        <v>32</v>
      </c>
      <c r="E1530" t="str">
        <f t="shared" si="23"/>
        <v>한문 32</v>
      </c>
      <c r="F1530">
        <v>1</v>
      </c>
      <c r="G1530">
        <v>9</v>
      </c>
    </row>
    <row r="1531" spans="2:7">
      <c r="B1531" t="s">
        <v>90</v>
      </c>
      <c r="C1531" t="s">
        <v>78</v>
      </c>
      <c r="D1531">
        <v>31</v>
      </c>
      <c r="E1531" t="str">
        <f t="shared" si="23"/>
        <v>한문 31</v>
      </c>
      <c r="F1531">
        <v>0</v>
      </c>
      <c r="G1531">
        <v>9</v>
      </c>
    </row>
    <row r="1532" spans="2:7">
      <c r="B1532" t="s">
        <v>90</v>
      </c>
      <c r="C1532" t="s">
        <v>78</v>
      </c>
      <c r="D1532">
        <v>30</v>
      </c>
      <c r="E1532" t="str">
        <f t="shared" si="23"/>
        <v>한문 30</v>
      </c>
      <c r="F1532">
        <v>0</v>
      </c>
      <c r="G1532">
        <v>9</v>
      </c>
    </row>
    <row r="1533" spans="2:7">
      <c r="B1533" t="s">
        <v>90</v>
      </c>
      <c r="C1533" t="s">
        <v>78</v>
      </c>
      <c r="D1533">
        <v>29</v>
      </c>
      <c r="E1533" t="str">
        <f t="shared" si="23"/>
        <v>한문 29</v>
      </c>
      <c r="F1533">
        <v>0</v>
      </c>
      <c r="G1533">
        <v>9</v>
      </c>
    </row>
    <row r="1534" spans="2:7">
      <c r="B1534" t="s">
        <v>90</v>
      </c>
      <c r="C1534" t="s">
        <v>78</v>
      </c>
      <c r="D1534">
        <v>28</v>
      </c>
      <c r="E1534" t="str">
        <f t="shared" si="23"/>
        <v>한문 28</v>
      </c>
      <c r="F1534">
        <v>0</v>
      </c>
      <c r="G1534">
        <v>9</v>
      </c>
    </row>
    <row r="1535" spans="2:7">
      <c r="C1535" t="s">
        <v>933</v>
      </c>
      <c r="E1535" t="str">
        <f t="shared" si="23"/>
        <v xml:space="preserve">국어B </v>
      </c>
      <c r="F1535" t="str">
        <f>""</f>
        <v/>
      </c>
      <c r="G1535" t="str">
        <f>""</f>
        <v/>
      </c>
    </row>
    <row r="1536" spans="2:7">
      <c r="C1536" t="s">
        <v>934</v>
      </c>
      <c r="E1536" t="str">
        <f t="shared" si="23"/>
        <v xml:space="preserve">수학A </v>
      </c>
      <c r="F1536" t="str">
        <f>""</f>
        <v/>
      </c>
      <c r="G1536" t="str">
        <f>""</f>
        <v/>
      </c>
    </row>
    <row r="1537" spans="3:7">
      <c r="C1537" t="s">
        <v>935</v>
      </c>
      <c r="E1537" t="str">
        <f t="shared" si="23"/>
        <v xml:space="preserve">영어 </v>
      </c>
      <c r="F1537" t="str">
        <f>""</f>
        <v/>
      </c>
      <c r="G1537" t="str">
        <f>""</f>
        <v/>
      </c>
    </row>
    <row r="1538" spans="3:7">
      <c r="C1538" s="3" t="s">
        <v>45</v>
      </c>
      <c r="D1538">
        <v>0</v>
      </c>
      <c r="E1538" t="str">
        <f t="shared" si="23"/>
        <v>생윤 0</v>
      </c>
      <c r="F1538" t="str">
        <f>""</f>
        <v/>
      </c>
      <c r="G1538" t="str">
        <f>""</f>
        <v/>
      </c>
    </row>
    <row r="1539" spans="3:7">
      <c r="C1539" s="3" t="s">
        <v>47</v>
      </c>
      <c r="D1539">
        <v>0</v>
      </c>
      <c r="E1539" t="str">
        <f t="shared" si="23"/>
        <v>윤사 0</v>
      </c>
      <c r="F1539" t="str">
        <f>""</f>
        <v/>
      </c>
      <c r="G1539" t="str">
        <f>""</f>
        <v/>
      </c>
    </row>
    <row r="1540" spans="3:7">
      <c r="C1540" s="3" t="s">
        <v>48</v>
      </c>
      <c r="D1540">
        <v>0</v>
      </c>
      <c r="E1540" t="str">
        <f t="shared" ref="E1540:E1557" si="24">CONCATENATE(C1540," ",D1540)</f>
        <v>한국사 0</v>
      </c>
      <c r="F1540" t="str">
        <f>""</f>
        <v/>
      </c>
      <c r="G1540" t="str">
        <f>""</f>
        <v/>
      </c>
    </row>
    <row r="1541" spans="3:7">
      <c r="C1541" s="3" t="s">
        <v>50</v>
      </c>
      <c r="D1541">
        <v>0</v>
      </c>
      <c r="E1541" t="str">
        <f t="shared" si="24"/>
        <v>한지 0</v>
      </c>
      <c r="F1541" t="str">
        <f>""</f>
        <v/>
      </c>
      <c r="G1541" t="str">
        <f>""</f>
        <v/>
      </c>
    </row>
    <row r="1542" spans="3:7">
      <c r="C1542" s="3" t="s">
        <v>936</v>
      </c>
      <c r="D1542">
        <v>0</v>
      </c>
      <c r="E1542" t="str">
        <f t="shared" si="24"/>
        <v>세지 0</v>
      </c>
      <c r="F1542" t="str">
        <f>""</f>
        <v/>
      </c>
      <c r="G1542" t="str">
        <f>""</f>
        <v/>
      </c>
    </row>
    <row r="1543" spans="3:7">
      <c r="C1543" s="3" t="s">
        <v>937</v>
      </c>
      <c r="D1543">
        <v>0</v>
      </c>
      <c r="E1543" t="str">
        <f t="shared" si="24"/>
        <v>동사 0</v>
      </c>
      <c r="F1543" t="str">
        <f>""</f>
        <v/>
      </c>
      <c r="G1543" t="str">
        <f>""</f>
        <v/>
      </c>
    </row>
    <row r="1544" spans="3:7">
      <c r="C1544" s="3" t="s">
        <v>938</v>
      </c>
      <c r="D1544">
        <v>0</v>
      </c>
      <c r="E1544" t="str">
        <f t="shared" si="24"/>
        <v>세계사 0</v>
      </c>
      <c r="F1544" t="str">
        <f>""</f>
        <v/>
      </c>
      <c r="G1544" t="str">
        <f>""</f>
        <v/>
      </c>
    </row>
    <row r="1545" spans="3:7">
      <c r="C1545" s="3" t="s">
        <v>939</v>
      </c>
      <c r="D1545">
        <v>0</v>
      </c>
      <c r="E1545" t="str">
        <f t="shared" si="24"/>
        <v>법정 0</v>
      </c>
      <c r="F1545" t="str">
        <f>""</f>
        <v/>
      </c>
      <c r="G1545" t="str">
        <f>""</f>
        <v/>
      </c>
    </row>
    <row r="1546" spans="3:7">
      <c r="C1546" s="26" t="s">
        <v>58</v>
      </c>
      <c r="D1546">
        <v>0</v>
      </c>
      <c r="E1546" t="str">
        <f t="shared" si="24"/>
        <v>경제 0</v>
      </c>
      <c r="F1546" t="str">
        <f>""</f>
        <v/>
      </c>
      <c r="G1546" t="str">
        <f>""</f>
        <v/>
      </c>
    </row>
    <row r="1547" spans="3:7">
      <c r="C1547" s="7" t="s">
        <v>60</v>
      </c>
      <c r="D1547">
        <v>0</v>
      </c>
      <c r="E1547" t="str">
        <f t="shared" si="24"/>
        <v>사문 0</v>
      </c>
      <c r="F1547" t="str">
        <f>""</f>
        <v/>
      </c>
      <c r="G1547" t="str">
        <f>""</f>
        <v/>
      </c>
    </row>
    <row r="1548" spans="3:7">
      <c r="C1548" s="7" t="s">
        <v>940</v>
      </c>
      <c r="D1548">
        <v>0</v>
      </c>
      <c r="E1548" t="str">
        <f t="shared" si="24"/>
        <v>미선택 0</v>
      </c>
      <c r="F1548" t="str">
        <f>""</f>
        <v/>
      </c>
      <c r="G1548" t="str">
        <f>""</f>
        <v/>
      </c>
    </row>
    <row r="1549" spans="3:7">
      <c r="C1549" s="7" t="s">
        <v>941</v>
      </c>
      <c r="D1549">
        <v>0</v>
      </c>
      <c r="E1549" t="str">
        <f t="shared" si="24"/>
        <v>독일어 0</v>
      </c>
      <c r="F1549" t="str">
        <f>""</f>
        <v/>
      </c>
      <c r="G1549" t="str">
        <f>""</f>
        <v/>
      </c>
    </row>
    <row r="1550" spans="3:7">
      <c r="C1550" s="7" t="s">
        <v>942</v>
      </c>
      <c r="D1550">
        <v>0</v>
      </c>
      <c r="E1550" t="str">
        <f t="shared" si="24"/>
        <v>프랑스 0</v>
      </c>
      <c r="F1550" t="str">
        <f>""</f>
        <v/>
      </c>
      <c r="G1550" t="str">
        <f>""</f>
        <v/>
      </c>
    </row>
    <row r="1551" spans="3:7">
      <c r="C1551" s="7" t="s">
        <v>943</v>
      </c>
      <c r="D1551">
        <v>0</v>
      </c>
      <c r="E1551" t="str">
        <f t="shared" si="24"/>
        <v>스페인 0</v>
      </c>
      <c r="F1551" t="str">
        <f>""</f>
        <v/>
      </c>
      <c r="G1551" t="str">
        <f>""</f>
        <v/>
      </c>
    </row>
    <row r="1552" spans="3:7">
      <c r="C1552" s="7" t="s">
        <v>944</v>
      </c>
      <c r="D1552">
        <v>0</v>
      </c>
      <c r="E1552" t="str">
        <f t="shared" si="24"/>
        <v>중국어 0</v>
      </c>
      <c r="F1552" t="str">
        <f>""</f>
        <v/>
      </c>
      <c r="G1552" t="str">
        <f>""</f>
        <v/>
      </c>
    </row>
    <row r="1553" spans="3:7">
      <c r="C1553" s="7" t="s">
        <v>71</v>
      </c>
      <c r="D1553">
        <v>0</v>
      </c>
      <c r="E1553" t="str">
        <f t="shared" si="24"/>
        <v>일본어 0</v>
      </c>
      <c r="F1553" t="str">
        <f>""</f>
        <v/>
      </c>
      <c r="G1553" t="str">
        <f>""</f>
        <v/>
      </c>
    </row>
    <row r="1554" spans="3:7">
      <c r="C1554" s="7" t="s">
        <v>945</v>
      </c>
      <c r="D1554">
        <v>0</v>
      </c>
      <c r="E1554" t="str">
        <f t="shared" si="24"/>
        <v>러시아 0</v>
      </c>
      <c r="F1554" t="str">
        <f>""</f>
        <v/>
      </c>
      <c r="G1554" t="str">
        <f>""</f>
        <v/>
      </c>
    </row>
    <row r="1555" spans="3:7">
      <c r="C1555" s="7" t="s">
        <v>946</v>
      </c>
      <c r="D1555">
        <v>0</v>
      </c>
      <c r="E1555" t="str">
        <f t="shared" si="24"/>
        <v>아랍어 0</v>
      </c>
      <c r="F1555" t="str">
        <f>""</f>
        <v/>
      </c>
      <c r="G1555" t="str">
        <f>""</f>
        <v/>
      </c>
    </row>
    <row r="1556" spans="3:7">
      <c r="C1556" s="7" t="s">
        <v>77</v>
      </c>
      <c r="D1556">
        <v>0</v>
      </c>
      <c r="E1556" t="str">
        <f t="shared" si="24"/>
        <v>베트남 0</v>
      </c>
      <c r="F1556" t="str">
        <f>""</f>
        <v/>
      </c>
      <c r="G1556" t="str">
        <f>""</f>
        <v/>
      </c>
    </row>
    <row r="1557" spans="3:7">
      <c r="C1557" s="7" t="s">
        <v>79</v>
      </c>
      <c r="D1557">
        <v>0</v>
      </c>
      <c r="E1557" t="str">
        <f t="shared" si="24"/>
        <v>한문 0</v>
      </c>
      <c r="F1557" t="str">
        <f>""</f>
        <v/>
      </c>
      <c r="G1557" t="str">
        <f>""</f>
        <v/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workbookViewId="0">
      <selection sqref="A1:B1048576"/>
    </sheetView>
  </sheetViews>
  <sheetFormatPr defaultRowHeight="16.5"/>
  <cols>
    <col min="1" max="1" width="7.375" style="40" customWidth="1"/>
    <col min="2" max="2" width="10.625" style="44" customWidth="1"/>
  </cols>
  <sheetData>
    <row r="1" spans="1:2" ht="24">
      <c r="A1" s="37" t="s">
        <v>928</v>
      </c>
      <c r="B1" s="41" t="s">
        <v>929</v>
      </c>
    </row>
    <row r="2" spans="1:2">
      <c r="A2" s="45">
        <v>40</v>
      </c>
      <c r="B2" s="42">
        <v>99.8</v>
      </c>
    </row>
    <row r="3" spans="1:2">
      <c r="A3" s="39">
        <v>41</v>
      </c>
      <c r="B3" s="43">
        <v>99.7</v>
      </c>
    </row>
    <row r="4" spans="1:2">
      <c r="A4" s="39">
        <v>42</v>
      </c>
      <c r="B4" s="43">
        <v>99.5</v>
      </c>
    </row>
    <row r="5" spans="1:2">
      <c r="A5" s="38">
        <v>43</v>
      </c>
      <c r="B5" s="43">
        <v>99.4</v>
      </c>
    </row>
    <row r="6" spans="1:2">
      <c r="A6" s="39">
        <v>44</v>
      </c>
      <c r="B6" s="43">
        <v>99.3</v>
      </c>
    </row>
    <row r="7" spans="1:2">
      <c r="A7" s="38">
        <v>45</v>
      </c>
      <c r="B7" s="43">
        <v>99.2</v>
      </c>
    </row>
    <row r="8" spans="1:2">
      <c r="A8" s="38">
        <v>46</v>
      </c>
      <c r="B8" s="43">
        <v>99</v>
      </c>
    </row>
    <row r="9" spans="1:2">
      <c r="A9" s="39">
        <v>47</v>
      </c>
      <c r="B9" s="43">
        <v>98.8</v>
      </c>
    </row>
    <row r="10" spans="1:2">
      <c r="A10" s="38">
        <v>48</v>
      </c>
      <c r="B10" s="43">
        <v>98.6</v>
      </c>
    </row>
    <row r="11" spans="1:2">
      <c r="A11" s="38">
        <v>49</v>
      </c>
      <c r="B11" s="43">
        <v>98.2</v>
      </c>
    </row>
    <row r="12" spans="1:2">
      <c r="A12" s="39">
        <v>50</v>
      </c>
      <c r="B12" s="43">
        <v>98</v>
      </c>
    </row>
    <row r="13" spans="1:2">
      <c r="A13" s="38">
        <v>51</v>
      </c>
      <c r="B13" s="43">
        <v>97.8</v>
      </c>
    </row>
    <row r="14" spans="1:2">
      <c r="A14" s="39">
        <v>52</v>
      </c>
      <c r="B14" s="43">
        <v>97.6</v>
      </c>
    </row>
    <row r="15" spans="1:2">
      <c r="A15" s="38">
        <v>53</v>
      </c>
      <c r="B15" s="43">
        <v>97.4</v>
      </c>
    </row>
    <row r="16" spans="1:2">
      <c r="A16" s="38">
        <v>54</v>
      </c>
      <c r="B16" s="43">
        <v>97</v>
      </c>
    </row>
    <row r="17" spans="1:2">
      <c r="A17" s="39">
        <v>55</v>
      </c>
      <c r="B17" s="43">
        <v>96.8</v>
      </c>
    </row>
    <row r="18" spans="1:2">
      <c r="A18" s="38">
        <v>56</v>
      </c>
      <c r="B18" s="43">
        <v>96.6</v>
      </c>
    </row>
    <row r="19" spans="1:2">
      <c r="A19" s="39">
        <v>57</v>
      </c>
      <c r="B19" s="43">
        <v>96.4</v>
      </c>
    </row>
    <row r="20" spans="1:2">
      <c r="A20" s="38">
        <v>58</v>
      </c>
      <c r="B20" s="43">
        <v>96.2</v>
      </c>
    </row>
    <row r="21" spans="1:2">
      <c r="A21" s="38">
        <v>59</v>
      </c>
      <c r="B21" s="43">
        <v>95.8</v>
      </c>
    </row>
    <row r="22" spans="1:2">
      <c r="A22" s="39">
        <v>60</v>
      </c>
      <c r="B22" s="43">
        <v>95.5</v>
      </c>
    </row>
    <row r="23" spans="1:2">
      <c r="A23" s="38">
        <v>61</v>
      </c>
      <c r="B23" s="43">
        <v>95.2</v>
      </c>
    </row>
    <row r="24" spans="1:2">
      <c r="A24" s="39">
        <v>62</v>
      </c>
      <c r="B24" s="43">
        <v>94.9</v>
      </c>
    </row>
    <row r="25" spans="1:2">
      <c r="A25" s="38">
        <v>63</v>
      </c>
      <c r="B25" s="43">
        <v>94.6</v>
      </c>
    </row>
    <row r="26" spans="1:2">
      <c r="A26" s="39">
        <v>64</v>
      </c>
      <c r="B26" s="43">
        <v>94.3</v>
      </c>
    </row>
    <row r="27" spans="1:2">
      <c r="A27" s="38">
        <v>65</v>
      </c>
      <c r="B27" s="43">
        <v>94</v>
      </c>
    </row>
    <row r="28" spans="1:2">
      <c r="A28" s="39">
        <v>66</v>
      </c>
      <c r="B28" s="43">
        <v>93.7</v>
      </c>
    </row>
    <row r="29" spans="1:2">
      <c r="A29" s="38">
        <v>67</v>
      </c>
      <c r="B29" s="43">
        <v>93.4</v>
      </c>
    </row>
    <row r="30" spans="1:2">
      <c r="A30" s="39">
        <v>68</v>
      </c>
      <c r="B30" s="43">
        <v>93.1</v>
      </c>
    </row>
    <row r="31" spans="1:2">
      <c r="A31" s="38">
        <v>69</v>
      </c>
      <c r="B31" s="43">
        <v>92.8</v>
      </c>
    </row>
    <row r="32" spans="1:2">
      <c r="A32" s="39">
        <v>70</v>
      </c>
      <c r="B32" s="43">
        <v>92.5</v>
      </c>
    </row>
    <row r="33" spans="1:2">
      <c r="A33" s="38">
        <v>71</v>
      </c>
      <c r="B33" s="43">
        <v>92.2</v>
      </c>
    </row>
    <row r="34" spans="1:2">
      <c r="A34" s="39">
        <v>72</v>
      </c>
      <c r="B34" s="43">
        <v>91.9</v>
      </c>
    </row>
    <row r="35" spans="1:2">
      <c r="A35" s="38">
        <v>73</v>
      </c>
      <c r="B35" s="43">
        <v>91.6</v>
      </c>
    </row>
    <row r="36" spans="1:2">
      <c r="A36" s="39">
        <v>74</v>
      </c>
      <c r="B36" s="43">
        <v>91.3</v>
      </c>
    </row>
    <row r="37" spans="1:2">
      <c r="A37" s="38">
        <v>75</v>
      </c>
      <c r="B37" s="43">
        <v>91</v>
      </c>
    </row>
    <row r="38" spans="1:2">
      <c r="A38" s="39">
        <v>76</v>
      </c>
      <c r="B38" s="43">
        <v>90.7</v>
      </c>
    </row>
    <row r="39" spans="1:2">
      <c r="A39" s="38">
        <v>77</v>
      </c>
      <c r="B39" s="43">
        <v>90.4</v>
      </c>
    </row>
    <row r="40" spans="1:2">
      <c r="A40" s="39">
        <v>78</v>
      </c>
      <c r="B40" s="43">
        <v>90.1</v>
      </c>
    </row>
    <row r="41" spans="1:2">
      <c r="A41" s="38">
        <v>79</v>
      </c>
      <c r="B41" s="43">
        <v>89.8</v>
      </c>
    </row>
    <row r="42" spans="1:2">
      <c r="A42" s="39">
        <v>80</v>
      </c>
      <c r="B42" s="43">
        <v>89.5</v>
      </c>
    </row>
    <row r="43" spans="1:2">
      <c r="A43" s="38">
        <v>81</v>
      </c>
      <c r="B43" s="43">
        <v>89.2</v>
      </c>
    </row>
    <row r="44" spans="1:2">
      <c r="A44" s="39">
        <v>82</v>
      </c>
      <c r="B44" s="43">
        <v>88.9</v>
      </c>
    </row>
    <row r="45" spans="1:2">
      <c r="A45" s="38">
        <v>83</v>
      </c>
      <c r="B45" s="43">
        <v>88.6</v>
      </c>
    </row>
    <row r="46" spans="1:2">
      <c r="A46" s="39">
        <v>84</v>
      </c>
      <c r="B46" s="43">
        <v>88.3</v>
      </c>
    </row>
    <row r="47" spans="1:2">
      <c r="A47" s="38">
        <v>85</v>
      </c>
      <c r="B47" s="43">
        <v>88</v>
      </c>
    </row>
    <row r="48" spans="1:2">
      <c r="A48" s="39">
        <v>86</v>
      </c>
      <c r="B48" s="43">
        <v>87.7</v>
      </c>
    </row>
    <row r="49" spans="1:2">
      <c r="A49" s="38">
        <v>87</v>
      </c>
      <c r="B49" s="43">
        <v>87.4</v>
      </c>
    </row>
    <row r="50" spans="1:2">
      <c r="A50" s="39">
        <v>88</v>
      </c>
      <c r="B50" s="43">
        <v>87.1</v>
      </c>
    </row>
    <row r="51" spans="1:2">
      <c r="A51" s="38">
        <v>89</v>
      </c>
      <c r="B51" s="43">
        <v>86.8</v>
      </c>
    </row>
    <row r="52" spans="1:2">
      <c r="A52" s="39">
        <v>90</v>
      </c>
      <c r="B52" s="43">
        <v>86.5</v>
      </c>
    </row>
    <row r="53" spans="1:2">
      <c r="A53" s="38">
        <v>91</v>
      </c>
      <c r="B53" s="43">
        <v>86.2</v>
      </c>
    </row>
    <row r="54" spans="1:2">
      <c r="A54" s="39">
        <v>92</v>
      </c>
      <c r="B54" s="43">
        <v>85.9</v>
      </c>
    </row>
    <row r="55" spans="1:2">
      <c r="A55" s="38">
        <v>93</v>
      </c>
      <c r="B55" s="43">
        <v>85.6</v>
      </c>
    </row>
    <row r="56" spans="1:2">
      <c r="A56" s="39">
        <v>94</v>
      </c>
      <c r="B56" s="43">
        <v>85.3</v>
      </c>
    </row>
    <row r="57" spans="1:2">
      <c r="A57" s="38">
        <v>95</v>
      </c>
      <c r="B57" s="43">
        <v>85</v>
      </c>
    </row>
    <row r="58" spans="1:2">
      <c r="A58" s="39">
        <v>96</v>
      </c>
      <c r="B58" s="43">
        <v>84.7</v>
      </c>
    </row>
    <row r="59" spans="1:2">
      <c r="A59" s="38">
        <v>97</v>
      </c>
      <c r="B59" s="43">
        <v>84.4</v>
      </c>
    </row>
    <row r="60" spans="1:2">
      <c r="A60" s="39">
        <v>98</v>
      </c>
      <c r="B60" s="43">
        <v>84.1</v>
      </c>
    </row>
    <row r="61" spans="1:2">
      <c r="A61" s="38">
        <v>99</v>
      </c>
      <c r="B61" s="43">
        <v>83.8</v>
      </c>
    </row>
    <row r="62" spans="1:2">
      <c r="A62" s="39">
        <v>100</v>
      </c>
      <c r="B62" s="43">
        <v>83.5</v>
      </c>
    </row>
    <row r="63" spans="1:2">
      <c r="A63" s="38">
        <v>102</v>
      </c>
      <c r="B63" s="43">
        <v>83.2</v>
      </c>
    </row>
    <row r="64" spans="1:2">
      <c r="A64" s="39">
        <v>104</v>
      </c>
      <c r="B64" s="43">
        <v>82.9</v>
      </c>
    </row>
    <row r="65" spans="1:2">
      <c r="A65" s="38">
        <v>106</v>
      </c>
      <c r="B65" s="43">
        <v>82.6</v>
      </c>
    </row>
    <row r="66" spans="1:2">
      <c r="A66" s="39">
        <v>107</v>
      </c>
      <c r="B66" s="43">
        <v>82.3</v>
      </c>
    </row>
    <row r="67" spans="1:2">
      <c r="A67" s="38">
        <v>108</v>
      </c>
      <c r="B67" s="43">
        <v>82</v>
      </c>
    </row>
    <row r="68" spans="1:2">
      <c r="A68" s="39">
        <v>110</v>
      </c>
      <c r="B68" s="43">
        <v>81.7</v>
      </c>
    </row>
    <row r="69" spans="1:2">
      <c r="A69" s="38">
        <v>112</v>
      </c>
      <c r="B69" s="43">
        <v>81.400000000000006</v>
      </c>
    </row>
    <row r="70" spans="1:2">
      <c r="A70" s="39">
        <v>113</v>
      </c>
      <c r="B70" s="43">
        <v>81.099999999999994</v>
      </c>
    </row>
    <row r="71" spans="1:2">
      <c r="A71" s="38">
        <v>114</v>
      </c>
      <c r="B71" s="43">
        <v>80.8</v>
      </c>
    </row>
    <row r="72" spans="1:2">
      <c r="A72" s="39">
        <v>115</v>
      </c>
      <c r="B72" s="43">
        <v>80.5</v>
      </c>
    </row>
    <row r="73" spans="1:2">
      <c r="A73" s="38">
        <v>116</v>
      </c>
      <c r="B73" s="43">
        <v>80.2</v>
      </c>
    </row>
    <row r="74" spans="1:2">
      <c r="A74" s="39">
        <v>117</v>
      </c>
      <c r="B74" s="43">
        <v>79.8</v>
      </c>
    </row>
    <row r="75" spans="1:2">
      <c r="A75" s="38">
        <v>118</v>
      </c>
      <c r="B75" s="43">
        <v>79.400000000000006</v>
      </c>
    </row>
    <row r="76" spans="1:2">
      <c r="A76" s="39">
        <v>120</v>
      </c>
      <c r="B76" s="43">
        <v>79</v>
      </c>
    </row>
    <row r="77" spans="1:2">
      <c r="A77" s="38">
        <v>121</v>
      </c>
      <c r="B77" s="43">
        <v>78.599999999999994</v>
      </c>
    </row>
    <row r="78" spans="1:2">
      <c r="A78" s="39">
        <v>122</v>
      </c>
      <c r="B78" s="43">
        <v>78.2</v>
      </c>
    </row>
    <row r="79" spans="1:2">
      <c r="A79" s="38">
        <v>123</v>
      </c>
      <c r="B79" s="43">
        <v>77.8</v>
      </c>
    </row>
    <row r="80" spans="1:2">
      <c r="A80" s="39">
        <v>125</v>
      </c>
      <c r="B80" s="43">
        <v>77.400000000000006</v>
      </c>
    </row>
    <row r="81" spans="1:2">
      <c r="A81" s="38">
        <v>126</v>
      </c>
      <c r="B81" s="43">
        <v>77</v>
      </c>
    </row>
    <row r="82" spans="1:2">
      <c r="A82" s="39">
        <v>128</v>
      </c>
      <c r="B82" s="43">
        <v>76.599999999999994</v>
      </c>
    </row>
    <row r="83" spans="1:2">
      <c r="A83" s="38">
        <v>130</v>
      </c>
      <c r="B83" s="43">
        <v>76.2</v>
      </c>
    </row>
    <row r="84" spans="1:2">
      <c r="A84" s="39">
        <v>131</v>
      </c>
      <c r="B84" s="43">
        <v>75.8</v>
      </c>
    </row>
    <row r="85" spans="1:2">
      <c r="A85" s="38">
        <v>132</v>
      </c>
      <c r="B85" s="43">
        <v>75.400000000000006</v>
      </c>
    </row>
    <row r="86" spans="1:2">
      <c r="A86" s="39">
        <v>133</v>
      </c>
      <c r="B86" s="43">
        <v>75</v>
      </c>
    </row>
    <row r="87" spans="1:2">
      <c r="A87" s="38">
        <v>134</v>
      </c>
      <c r="B87" s="43">
        <v>74.599999999999994</v>
      </c>
    </row>
    <row r="88" spans="1:2">
      <c r="A88" s="39">
        <v>136</v>
      </c>
      <c r="B88" s="43">
        <v>74.2</v>
      </c>
    </row>
    <row r="89" spans="1:2">
      <c r="A89" s="38">
        <v>138</v>
      </c>
      <c r="B89" s="43">
        <v>73.8</v>
      </c>
    </row>
    <row r="90" spans="1:2">
      <c r="A90" s="39">
        <v>139</v>
      </c>
      <c r="B90" s="43">
        <v>73.400000000000006</v>
      </c>
    </row>
    <row r="91" spans="1:2">
      <c r="A91" s="38">
        <v>141</v>
      </c>
      <c r="B91" s="43">
        <v>73</v>
      </c>
    </row>
    <row r="92" spans="1:2">
      <c r="A92" s="39">
        <v>143</v>
      </c>
      <c r="B92" s="43">
        <v>72.599999999999994</v>
      </c>
    </row>
    <row r="93" spans="1:2">
      <c r="A93" s="38">
        <v>144</v>
      </c>
      <c r="B93" s="43">
        <v>72.2</v>
      </c>
    </row>
    <row r="94" spans="1:2">
      <c r="A94" s="39">
        <v>145</v>
      </c>
      <c r="B94" s="43">
        <v>71.8</v>
      </c>
    </row>
    <row r="95" spans="1:2">
      <c r="A95" s="38">
        <v>147</v>
      </c>
      <c r="B95" s="43">
        <v>71.400000000000006</v>
      </c>
    </row>
    <row r="96" spans="1:2">
      <c r="A96" s="39">
        <v>148</v>
      </c>
      <c r="B96" s="43">
        <v>71</v>
      </c>
    </row>
    <row r="97" spans="1:2">
      <c r="A97" s="38">
        <v>149</v>
      </c>
      <c r="B97" s="43">
        <v>70.599999999999994</v>
      </c>
    </row>
    <row r="98" spans="1:2">
      <c r="A98" s="39">
        <v>150</v>
      </c>
      <c r="B98" s="43">
        <v>70.2</v>
      </c>
    </row>
    <row r="99" spans="1:2">
      <c r="A99" s="38">
        <v>152</v>
      </c>
      <c r="B99" s="43">
        <v>69.8</v>
      </c>
    </row>
    <row r="100" spans="1:2">
      <c r="A100" s="39">
        <v>153</v>
      </c>
      <c r="B100" s="43">
        <v>69.400000000000006</v>
      </c>
    </row>
    <row r="101" spans="1:2">
      <c r="A101" s="38">
        <v>155</v>
      </c>
      <c r="B101" s="43">
        <v>69</v>
      </c>
    </row>
    <row r="102" spans="1:2">
      <c r="A102" s="39">
        <v>157</v>
      </c>
      <c r="B102" s="43">
        <v>68.599999999999994</v>
      </c>
    </row>
    <row r="103" spans="1:2">
      <c r="A103" s="38">
        <v>158</v>
      </c>
      <c r="B103" s="43">
        <v>68.2</v>
      </c>
    </row>
    <row r="104" spans="1:2">
      <c r="A104" s="39">
        <v>160</v>
      </c>
      <c r="B104" s="43">
        <v>67.8</v>
      </c>
    </row>
    <row r="105" spans="1:2">
      <c r="A105" s="38">
        <v>161</v>
      </c>
      <c r="B105" s="43">
        <v>67.400000000000006</v>
      </c>
    </row>
    <row r="106" spans="1:2">
      <c r="A106" s="39">
        <v>163</v>
      </c>
      <c r="B106" s="43">
        <v>67</v>
      </c>
    </row>
    <row r="107" spans="1:2">
      <c r="A107" s="38">
        <v>164</v>
      </c>
      <c r="B107" s="43">
        <v>66.599999999999994</v>
      </c>
    </row>
    <row r="108" spans="1:2">
      <c r="A108" s="39">
        <v>165</v>
      </c>
      <c r="B108" s="43">
        <v>66.2</v>
      </c>
    </row>
    <row r="109" spans="1:2">
      <c r="A109" s="38">
        <v>167</v>
      </c>
      <c r="B109" s="43">
        <v>65.8</v>
      </c>
    </row>
    <row r="110" spans="1:2">
      <c r="A110" s="39">
        <v>168</v>
      </c>
      <c r="B110" s="43">
        <v>65.400000000000006</v>
      </c>
    </row>
    <row r="111" spans="1:2">
      <c r="A111" s="38">
        <v>169</v>
      </c>
      <c r="B111" s="43">
        <v>65</v>
      </c>
    </row>
    <row r="112" spans="1:2">
      <c r="A112" s="39">
        <v>171</v>
      </c>
      <c r="B112" s="43">
        <v>64.5</v>
      </c>
    </row>
    <row r="113" spans="1:2">
      <c r="A113" s="38">
        <v>173</v>
      </c>
      <c r="B113" s="43">
        <v>64</v>
      </c>
    </row>
    <row r="114" spans="1:2">
      <c r="A114" s="39">
        <v>174</v>
      </c>
      <c r="B114" s="43">
        <v>63.5</v>
      </c>
    </row>
    <row r="115" spans="1:2">
      <c r="A115" s="38">
        <v>176</v>
      </c>
      <c r="B115" s="43">
        <v>63</v>
      </c>
    </row>
    <row r="116" spans="1:2">
      <c r="A116" s="39">
        <v>178</v>
      </c>
      <c r="B116" s="43">
        <v>62.5</v>
      </c>
    </row>
    <row r="117" spans="1:2">
      <c r="A117" s="38">
        <v>179</v>
      </c>
      <c r="B117" s="43">
        <v>62</v>
      </c>
    </row>
    <row r="118" spans="1:2">
      <c r="A118" s="39">
        <v>180</v>
      </c>
      <c r="B118" s="43">
        <v>61.5</v>
      </c>
    </row>
    <row r="119" spans="1:2">
      <c r="A119" s="38">
        <v>181</v>
      </c>
      <c r="B119" s="43">
        <v>61</v>
      </c>
    </row>
    <row r="120" spans="1:2">
      <c r="A120" s="39">
        <v>182</v>
      </c>
      <c r="B120" s="43">
        <v>60.5</v>
      </c>
    </row>
    <row r="121" spans="1:2">
      <c r="A121" s="38">
        <v>184</v>
      </c>
      <c r="B121" s="43">
        <v>60</v>
      </c>
    </row>
    <row r="122" spans="1:2">
      <c r="A122" s="39">
        <v>185</v>
      </c>
      <c r="B122" s="43">
        <v>59.5</v>
      </c>
    </row>
    <row r="123" spans="1:2">
      <c r="A123" s="38">
        <v>187</v>
      </c>
      <c r="B123" s="43">
        <v>59</v>
      </c>
    </row>
    <row r="124" spans="1:2">
      <c r="A124" s="39">
        <v>188</v>
      </c>
      <c r="B124" s="43">
        <v>58.5</v>
      </c>
    </row>
    <row r="125" spans="1:2">
      <c r="A125" s="38">
        <v>190</v>
      </c>
      <c r="B125" s="43">
        <v>58</v>
      </c>
    </row>
    <row r="126" spans="1:2">
      <c r="A126" s="39">
        <v>192</v>
      </c>
      <c r="B126" s="43">
        <v>57.5</v>
      </c>
    </row>
    <row r="127" spans="1:2">
      <c r="A127" s="38">
        <v>193</v>
      </c>
      <c r="B127" s="43">
        <v>57</v>
      </c>
    </row>
    <row r="128" spans="1:2">
      <c r="A128" s="39">
        <v>194</v>
      </c>
      <c r="B128" s="43">
        <v>56.5</v>
      </c>
    </row>
    <row r="129" spans="1:2">
      <c r="A129" s="38">
        <v>196</v>
      </c>
      <c r="B129" s="43">
        <v>56</v>
      </c>
    </row>
    <row r="130" spans="1:2">
      <c r="A130" s="39">
        <v>197</v>
      </c>
      <c r="B130" s="43">
        <v>55.5</v>
      </c>
    </row>
    <row r="131" spans="1:2">
      <c r="A131" s="38">
        <v>199</v>
      </c>
      <c r="B131" s="43">
        <v>55</v>
      </c>
    </row>
    <row r="132" spans="1:2">
      <c r="A132" s="39">
        <v>200</v>
      </c>
      <c r="B132" s="43">
        <v>54.5</v>
      </c>
    </row>
    <row r="133" spans="1:2">
      <c r="A133" s="38">
        <v>202</v>
      </c>
      <c r="B133" s="43">
        <v>54</v>
      </c>
    </row>
    <row r="134" spans="1:2">
      <c r="A134" s="39">
        <v>204</v>
      </c>
      <c r="B134" s="43">
        <v>53.5</v>
      </c>
    </row>
    <row r="135" spans="1:2">
      <c r="A135" s="38">
        <v>205</v>
      </c>
      <c r="B135" s="43">
        <v>53</v>
      </c>
    </row>
    <row r="136" spans="1:2">
      <c r="A136" s="39">
        <v>207</v>
      </c>
      <c r="B136" s="43">
        <v>52.5</v>
      </c>
    </row>
    <row r="137" spans="1:2">
      <c r="A137" s="38">
        <v>208</v>
      </c>
      <c r="B137" s="43">
        <v>52</v>
      </c>
    </row>
    <row r="138" spans="1:2">
      <c r="A138" s="39">
        <v>210</v>
      </c>
      <c r="B138" s="43">
        <v>51.5</v>
      </c>
    </row>
    <row r="139" spans="1:2">
      <c r="A139" s="38">
        <v>212</v>
      </c>
      <c r="B139" s="43">
        <v>51</v>
      </c>
    </row>
    <row r="140" spans="1:2">
      <c r="A140" s="39">
        <v>213</v>
      </c>
      <c r="B140" s="43">
        <v>50.5</v>
      </c>
    </row>
    <row r="141" spans="1:2">
      <c r="A141" s="38">
        <v>214</v>
      </c>
      <c r="B141" s="43">
        <v>50</v>
      </c>
    </row>
    <row r="142" spans="1:2">
      <c r="A142" s="39">
        <v>216</v>
      </c>
      <c r="B142" s="43">
        <v>49.5</v>
      </c>
    </row>
    <row r="143" spans="1:2">
      <c r="A143" s="38">
        <v>218</v>
      </c>
      <c r="B143" s="43">
        <v>49</v>
      </c>
    </row>
    <row r="144" spans="1:2">
      <c r="A144" s="39">
        <v>219</v>
      </c>
      <c r="B144" s="43">
        <v>48.5</v>
      </c>
    </row>
    <row r="145" spans="1:2">
      <c r="A145" s="38">
        <v>221</v>
      </c>
      <c r="B145" s="43">
        <v>48</v>
      </c>
    </row>
    <row r="146" spans="1:2">
      <c r="A146" s="39">
        <v>222</v>
      </c>
      <c r="B146" s="43">
        <v>47.5</v>
      </c>
    </row>
    <row r="147" spans="1:2">
      <c r="A147" s="38">
        <v>224</v>
      </c>
      <c r="B147" s="43">
        <v>47</v>
      </c>
    </row>
    <row r="148" spans="1:2">
      <c r="A148" s="39">
        <v>226</v>
      </c>
      <c r="B148" s="43">
        <v>46.5</v>
      </c>
    </row>
    <row r="149" spans="1:2">
      <c r="A149" s="38">
        <v>227</v>
      </c>
      <c r="B149" s="43">
        <v>46</v>
      </c>
    </row>
    <row r="150" spans="1:2">
      <c r="A150" s="39">
        <v>228</v>
      </c>
      <c r="B150" s="43">
        <v>45.5</v>
      </c>
    </row>
    <row r="151" spans="1:2">
      <c r="A151" s="38">
        <v>230</v>
      </c>
      <c r="B151" s="43">
        <v>45</v>
      </c>
    </row>
    <row r="152" spans="1:2">
      <c r="A152" s="39">
        <v>232</v>
      </c>
      <c r="B152" s="43">
        <v>44.5</v>
      </c>
    </row>
    <row r="153" spans="1:2">
      <c r="A153" s="38">
        <v>234</v>
      </c>
      <c r="B153" s="43">
        <v>44</v>
      </c>
    </row>
    <row r="154" spans="1:2">
      <c r="A154" s="39">
        <v>235</v>
      </c>
      <c r="B154" s="43">
        <v>43.5</v>
      </c>
    </row>
    <row r="155" spans="1:2">
      <c r="A155" s="38">
        <v>236</v>
      </c>
      <c r="B155" s="43">
        <v>43</v>
      </c>
    </row>
    <row r="156" spans="1:2">
      <c r="A156" s="39">
        <v>238</v>
      </c>
      <c r="B156" s="43">
        <v>42.5</v>
      </c>
    </row>
    <row r="157" spans="1:2">
      <c r="A157" s="38">
        <v>240</v>
      </c>
      <c r="B157" s="43">
        <v>42</v>
      </c>
    </row>
    <row r="158" spans="1:2">
      <c r="A158" s="39">
        <v>242</v>
      </c>
      <c r="B158" s="43">
        <v>41.5</v>
      </c>
    </row>
    <row r="159" spans="1:2">
      <c r="A159" s="38">
        <v>243</v>
      </c>
      <c r="B159" s="43">
        <v>41</v>
      </c>
    </row>
    <row r="160" spans="1:2">
      <c r="A160" s="39">
        <v>245</v>
      </c>
      <c r="B160" s="43">
        <v>40.5</v>
      </c>
    </row>
    <row r="161" spans="1:2">
      <c r="A161" s="38">
        <v>246</v>
      </c>
      <c r="B161" s="43">
        <v>40</v>
      </c>
    </row>
    <row r="162" spans="1:2">
      <c r="A162" s="39">
        <v>247</v>
      </c>
      <c r="B162" s="43">
        <v>39.5</v>
      </c>
    </row>
    <row r="163" spans="1:2">
      <c r="A163" s="38">
        <v>248</v>
      </c>
      <c r="B163" s="43">
        <v>39</v>
      </c>
    </row>
    <row r="164" spans="1:2">
      <c r="A164" s="39">
        <v>250</v>
      </c>
      <c r="B164" s="43">
        <v>38.5</v>
      </c>
    </row>
    <row r="165" spans="1:2">
      <c r="A165" s="38">
        <v>252</v>
      </c>
      <c r="B165" s="43">
        <v>38</v>
      </c>
    </row>
    <row r="166" spans="1:2">
      <c r="A166" s="39">
        <v>254</v>
      </c>
      <c r="B166" s="43">
        <v>37.5</v>
      </c>
    </row>
    <row r="167" spans="1:2">
      <c r="A167" s="38">
        <v>255</v>
      </c>
      <c r="B167" s="43">
        <v>37</v>
      </c>
    </row>
    <row r="168" spans="1:2">
      <c r="A168" s="39">
        <v>257</v>
      </c>
      <c r="B168" s="43">
        <v>36.5</v>
      </c>
    </row>
    <row r="169" spans="1:2">
      <c r="A169" s="38">
        <v>258</v>
      </c>
      <c r="B169" s="43">
        <v>36</v>
      </c>
    </row>
    <row r="170" spans="1:2">
      <c r="A170" s="39">
        <v>260</v>
      </c>
      <c r="B170" s="43">
        <v>35.5</v>
      </c>
    </row>
    <row r="171" spans="1:2">
      <c r="A171" s="38">
        <v>262</v>
      </c>
      <c r="B171" s="43">
        <v>35</v>
      </c>
    </row>
    <row r="172" spans="1:2">
      <c r="A172" s="39">
        <v>263</v>
      </c>
      <c r="B172" s="43">
        <v>34.5</v>
      </c>
    </row>
    <row r="173" spans="1:2">
      <c r="A173" s="38">
        <v>264</v>
      </c>
      <c r="B173" s="43">
        <v>34</v>
      </c>
    </row>
    <row r="174" spans="1:2">
      <c r="A174" s="39">
        <v>266</v>
      </c>
      <c r="B174" s="43">
        <v>33.5</v>
      </c>
    </row>
    <row r="175" spans="1:2">
      <c r="A175" s="38">
        <v>268</v>
      </c>
      <c r="B175" s="43">
        <v>33</v>
      </c>
    </row>
    <row r="176" spans="1:2">
      <c r="A176" s="39">
        <v>269</v>
      </c>
      <c r="B176" s="43">
        <v>32.5</v>
      </c>
    </row>
    <row r="177" spans="1:2">
      <c r="A177" s="38">
        <v>271</v>
      </c>
      <c r="B177" s="43">
        <v>32</v>
      </c>
    </row>
    <row r="178" spans="1:2">
      <c r="A178" s="39">
        <v>272</v>
      </c>
      <c r="B178" s="43">
        <v>31.5</v>
      </c>
    </row>
    <row r="179" spans="1:2">
      <c r="A179" s="38">
        <v>274</v>
      </c>
      <c r="B179" s="43">
        <v>31</v>
      </c>
    </row>
    <row r="180" spans="1:2">
      <c r="A180" s="39">
        <v>276</v>
      </c>
      <c r="B180" s="43">
        <v>30.5</v>
      </c>
    </row>
    <row r="181" spans="1:2">
      <c r="A181" s="38">
        <v>278</v>
      </c>
      <c r="B181" s="43">
        <v>30</v>
      </c>
    </row>
    <row r="182" spans="1:2">
      <c r="A182" s="39">
        <v>279</v>
      </c>
      <c r="B182" s="43">
        <v>29.5</v>
      </c>
    </row>
    <row r="183" spans="1:2">
      <c r="A183" s="38">
        <v>281</v>
      </c>
      <c r="B183" s="43">
        <v>29</v>
      </c>
    </row>
    <row r="184" spans="1:2">
      <c r="A184" s="39">
        <v>282</v>
      </c>
      <c r="B184" s="43">
        <v>28.5</v>
      </c>
    </row>
    <row r="185" spans="1:2">
      <c r="A185" s="38">
        <v>284</v>
      </c>
      <c r="B185" s="43">
        <v>28</v>
      </c>
    </row>
    <row r="186" spans="1:2">
      <c r="A186" s="39">
        <v>286</v>
      </c>
      <c r="B186" s="43">
        <v>27.5</v>
      </c>
    </row>
    <row r="187" spans="1:2">
      <c r="A187" s="38">
        <v>288</v>
      </c>
      <c r="B187" s="43">
        <v>27</v>
      </c>
    </row>
    <row r="188" spans="1:2">
      <c r="A188" s="39">
        <v>289</v>
      </c>
      <c r="B188" s="43">
        <v>26.5</v>
      </c>
    </row>
    <row r="189" spans="1:2">
      <c r="A189" s="38">
        <v>291</v>
      </c>
      <c r="B189" s="43">
        <v>26</v>
      </c>
    </row>
    <row r="190" spans="1:2">
      <c r="A190" s="39">
        <v>292</v>
      </c>
      <c r="B190" s="43">
        <v>25.5</v>
      </c>
    </row>
    <row r="191" spans="1:2">
      <c r="A191" s="38">
        <v>294</v>
      </c>
      <c r="B191" s="43">
        <v>25</v>
      </c>
    </row>
    <row r="192" spans="1:2">
      <c r="A192" s="39">
        <v>296</v>
      </c>
      <c r="B192" s="43">
        <v>24.5</v>
      </c>
    </row>
    <row r="193" spans="1:2">
      <c r="A193" s="38">
        <v>297</v>
      </c>
      <c r="B193" s="43">
        <v>24</v>
      </c>
    </row>
    <row r="194" spans="1:2">
      <c r="A194" s="39">
        <v>299</v>
      </c>
      <c r="B194" s="43">
        <v>23.5</v>
      </c>
    </row>
    <row r="195" spans="1:2">
      <c r="A195" s="38">
        <v>301</v>
      </c>
      <c r="B195" s="43">
        <v>23</v>
      </c>
    </row>
    <row r="196" spans="1:2">
      <c r="A196" s="39">
        <v>303</v>
      </c>
      <c r="B196" s="43">
        <v>22.5</v>
      </c>
    </row>
    <row r="197" spans="1:2">
      <c r="A197" s="38">
        <v>304</v>
      </c>
      <c r="B197" s="43">
        <v>22</v>
      </c>
    </row>
    <row r="198" spans="1:2">
      <c r="A198" s="39">
        <v>306</v>
      </c>
      <c r="B198" s="43">
        <v>21.5</v>
      </c>
    </row>
    <row r="199" spans="1:2">
      <c r="A199" s="38">
        <v>308</v>
      </c>
      <c r="B199" s="43">
        <v>21</v>
      </c>
    </row>
    <row r="200" spans="1:2">
      <c r="A200" s="39">
        <v>309</v>
      </c>
      <c r="B200" s="43">
        <v>20.5</v>
      </c>
    </row>
    <row r="201" spans="1:2">
      <c r="A201" s="38">
        <v>311</v>
      </c>
      <c r="B201" s="43">
        <v>20</v>
      </c>
    </row>
    <row r="202" spans="1:2">
      <c r="A202" s="39">
        <v>312</v>
      </c>
      <c r="B202" s="43">
        <v>19.5</v>
      </c>
    </row>
    <row r="203" spans="1:2">
      <c r="A203" s="38">
        <v>314</v>
      </c>
      <c r="B203" s="43">
        <v>19</v>
      </c>
    </row>
    <row r="204" spans="1:2">
      <c r="A204" s="39">
        <v>316</v>
      </c>
      <c r="B204" s="43">
        <v>18.5</v>
      </c>
    </row>
    <row r="205" spans="1:2">
      <c r="A205" s="38">
        <v>318</v>
      </c>
      <c r="B205" s="43">
        <v>18</v>
      </c>
    </row>
    <row r="206" spans="1:2">
      <c r="A206" s="39">
        <v>320</v>
      </c>
      <c r="B206" s="43">
        <v>17.5</v>
      </c>
    </row>
    <row r="207" spans="1:2">
      <c r="A207" s="38">
        <v>321</v>
      </c>
      <c r="B207" s="43">
        <v>17</v>
      </c>
    </row>
    <row r="208" spans="1:2">
      <c r="A208" s="39">
        <v>323</v>
      </c>
      <c r="B208" s="43">
        <v>16.5</v>
      </c>
    </row>
    <row r="209" spans="1:2">
      <c r="A209" s="38">
        <v>325</v>
      </c>
      <c r="B209" s="43">
        <v>16</v>
      </c>
    </row>
    <row r="210" spans="1:2">
      <c r="A210" s="39">
        <v>326</v>
      </c>
      <c r="B210" s="43">
        <v>15.5</v>
      </c>
    </row>
    <row r="211" spans="1:2">
      <c r="A211" s="38">
        <v>328</v>
      </c>
      <c r="B211" s="43">
        <v>15</v>
      </c>
    </row>
    <row r="212" spans="1:2">
      <c r="A212" s="39">
        <v>329</v>
      </c>
      <c r="B212" s="43">
        <v>14.5</v>
      </c>
    </row>
    <row r="213" spans="1:2">
      <c r="A213" s="38">
        <v>331</v>
      </c>
      <c r="B213" s="43">
        <v>14</v>
      </c>
    </row>
    <row r="214" spans="1:2">
      <c r="A214" s="39">
        <v>333</v>
      </c>
      <c r="B214" s="43">
        <v>13.5</v>
      </c>
    </row>
    <row r="215" spans="1:2">
      <c r="A215" s="38">
        <v>335</v>
      </c>
      <c r="B215" s="43">
        <v>13</v>
      </c>
    </row>
    <row r="216" spans="1:2">
      <c r="A216" s="39">
        <v>336</v>
      </c>
      <c r="B216" s="43">
        <v>12.5</v>
      </c>
    </row>
    <row r="217" spans="1:2">
      <c r="A217" s="38">
        <v>338</v>
      </c>
      <c r="B217" s="43">
        <v>12</v>
      </c>
    </row>
    <row r="218" spans="1:2">
      <c r="A218" s="39">
        <v>339</v>
      </c>
      <c r="B218" s="43">
        <v>11.5</v>
      </c>
    </row>
    <row r="219" spans="1:2">
      <c r="A219" s="38">
        <v>341</v>
      </c>
      <c r="B219" s="43">
        <v>11</v>
      </c>
    </row>
    <row r="220" spans="1:2">
      <c r="A220" s="39">
        <v>342</v>
      </c>
      <c r="B220" s="43">
        <v>10.5</v>
      </c>
    </row>
    <row r="221" spans="1:2">
      <c r="A221" s="38">
        <v>344</v>
      </c>
      <c r="B221" s="43">
        <v>10</v>
      </c>
    </row>
    <row r="222" spans="1:2">
      <c r="A222" s="39">
        <v>346</v>
      </c>
      <c r="B222" s="43">
        <v>9.5</v>
      </c>
    </row>
    <row r="223" spans="1:2">
      <c r="A223" s="38">
        <v>347</v>
      </c>
      <c r="B223" s="43">
        <v>9</v>
      </c>
    </row>
    <row r="224" spans="1:2">
      <c r="A224" s="39">
        <v>349</v>
      </c>
      <c r="B224" s="43">
        <v>8.6</v>
      </c>
    </row>
    <row r="225" spans="1:2">
      <c r="A225" s="38">
        <v>350</v>
      </c>
      <c r="B225" s="43">
        <v>8.1999999999999993</v>
      </c>
    </row>
    <row r="226" spans="1:2">
      <c r="A226" s="39">
        <v>352</v>
      </c>
      <c r="B226" s="43">
        <v>7.8</v>
      </c>
    </row>
    <row r="227" spans="1:2">
      <c r="A227" s="38">
        <v>354</v>
      </c>
      <c r="B227" s="43">
        <v>7.4</v>
      </c>
    </row>
    <row r="228" spans="1:2">
      <c r="A228" s="39">
        <v>355</v>
      </c>
      <c r="B228" s="43">
        <v>7</v>
      </c>
    </row>
    <row r="229" spans="1:2">
      <c r="A229" s="38">
        <v>357</v>
      </c>
      <c r="B229" s="43">
        <v>6.6</v>
      </c>
    </row>
    <row r="230" spans="1:2">
      <c r="A230" s="39">
        <v>358</v>
      </c>
      <c r="B230" s="43">
        <v>6.2</v>
      </c>
    </row>
    <row r="231" spans="1:2">
      <c r="A231" s="38">
        <v>360</v>
      </c>
      <c r="B231" s="43">
        <v>5.8</v>
      </c>
    </row>
    <row r="232" spans="1:2">
      <c r="A232" s="39">
        <v>361</v>
      </c>
      <c r="B232" s="43">
        <v>5.4</v>
      </c>
    </row>
    <row r="233" spans="1:2">
      <c r="A233" s="38">
        <v>363</v>
      </c>
      <c r="B233" s="43">
        <v>5</v>
      </c>
    </row>
    <row r="234" spans="1:2">
      <c r="A234" s="39">
        <v>364</v>
      </c>
      <c r="B234" s="43">
        <v>4.7</v>
      </c>
    </row>
    <row r="235" spans="1:2">
      <c r="A235" s="38">
        <v>365</v>
      </c>
      <c r="B235" s="43">
        <v>4.4000000000000004</v>
      </c>
    </row>
    <row r="236" spans="1:2">
      <c r="A236" s="39">
        <v>367</v>
      </c>
      <c r="B236" s="43">
        <v>4.0999999999999996</v>
      </c>
    </row>
    <row r="237" spans="1:2">
      <c r="A237" s="38">
        <v>369</v>
      </c>
      <c r="B237" s="43">
        <v>3.8</v>
      </c>
    </row>
    <row r="238" spans="1:2">
      <c r="A238" s="39">
        <v>370</v>
      </c>
      <c r="B238" s="43">
        <v>3.5</v>
      </c>
    </row>
    <row r="239" spans="1:2">
      <c r="A239" s="38">
        <v>372</v>
      </c>
      <c r="B239" s="43">
        <v>3.2</v>
      </c>
    </row>
    <row r="240" spans="1:2">
      <c r="A240" s="39">
        <v>373</v>
      </c>
      <c r="B240" s="43">
        <v>2.9</v>
      </c>
    </row>
    <row r="241" spans="1:2">
      <c r="A241" s="38">
        <v>374</v>
      </c>
      <c r="B241" s="43">
        <v>2.6</v>
      </c>
    </row>
    <row r="242" spans="1:2">
      <c r="A242" s="39">
        <v>375</v>
      </c>
      <c r="B242" s="43">
        <v>2.2999999999999998</v>
      </c>
    </row>
    <row r="243" spans="1:2">
      <c r="A243" s="38">
        <v>377</v>
      </c>
      <c r="B243" s="43">
        <v>2</v>
      </c>
    </row>
    <row r="244" spans="1:2">
      <c r="A244" s="39">
        <v>378</v>
      </c>
      <c r="B244" s="43">
        <v>1.7</v>
      </c>
    </row>
    <row r="245" spans="1:2">
      <c r="A245" s="38">
        <v>380</v>
      </c>
      <c r="B245" s="43">
        <v>1.5</v>
      </c>
    </row>
    <row r="246" spans="1:2">
      <c r="A246" s="39">
        <v>381</v>
      </c>
      <c r="B246" s="43">
        <v>1.3</v>
      </c>
    </row>
    <row r="247" spans="1:2">
      <c r="A247" s="38">
        <v>383</v>
      </c>
      <c r="B247" s="43">
        <v>1</v>
      </c>
    </row>
    <row r="248" spans="1:2">
      <c r="A248" s="39">
        <v>384</v>
      </c>
      <c r="B248" s="43">
        <v>0.8</v>
      </c>
    </row>
    <row r="249" spans="1:2">
      <c r="A249" s="38">
        <v>385</v>
      </c>
      <c r="B249" s="43">
        <v>0.6</v>
      </c>
    </row>
    <row r="250" spans="1:2">
      <c r="A250" s="39">
        <v>386</v>
      </c>
      <c r="B250" s="43">
        <v>0.4</v>
      </c>
    </row>
    <row r="251" spans="1:2">
      <c r="A251" s="38">
        <v>387</v>
      </c>
      <c r="B251" s="43">
        <v>0.3</v>
      </c>
    </row>
    <row r="252" spans="1:2">
      <c r="A252" s="39">
        <v>388</v>
      </c>
      <c r="B252" s="43">
        <v>0.25</v>
      </c>
    </row>
    <row r="253" spans="1:2">
      <c r="A253" s="38">
        <v>389</v>
      </c>
      <c r="B253" s="43">
        <v>0.2</v>
      </c>
    </row>
    <row r="254" spans="1:2">
      <c r="A254" s="39">
        <v>390</v>
      </c>
      <c r="B254" s="43">
        <v>0.15</v>
      </c>
    </row>
    <row r="255" spans="1:2">
      <c r="A255" s="38">
        <v>391</v>
      </c>
      <c r="B255" s="43">
        <v>0.1</v>
      </c>
    </row>
    <row r="256" spans="1:2">
      <c r="A256" s="39">
        <v>392</v>
      </c>
      <c r="B256" s="43">
        <v>0.08</v>
      </c>
    </row>
    <row r="257" spans="1:2">
      <c r="A257" s="39">
        <v>393</v>
      </c>
      <c r="B257" s="43">
        <v>0.04</v>
      </c>
    </row>
    <row r="258" spans="1:2">
      <c r="A258" s="38">
        <v>394</v>
      </c>
      <c r="B258" s="43">
        <v>0.03</v>
      </c>
    </row>
    <row r="259" spans="1:2">
      <c r="A259" s="39">
        <v>395</v>
      </c>
      <c r="B259" s="43">
        <v>0.02</v>
      </c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selection activeCell="E29" sqref="E29:G35"/>
    </sheetView>
  </sheetViews>
  <sheetFormatPr defaultRowHeight="16.5"/>
  <cols>
    <col min="21" max="21" width="9.625" customWidth="1"/>
  </cols>
  <sheetData>
    <row r="1" spans="1:21">
      <c r="B1" t="s">
        <v>3</v>
      </c>
      <c r="C1" t="s">
        <v>4</v>
      </c>
      <c r="D1" t="s">
        <v>5</v>
      </c>
      <c r="E1" t="s">
        <v>6</v>
      </c>
      <c r="F1" s="32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14</v>
      </c>
      <c r="S1" t="s">
        <v>15</v>
      </c>
      <c r="T1" t="s">
        <v>16</v>
      </c>
      <c r="U1" s="32" t="s">
        <v>932</v>
      </c>
    </row>
    <row r="2" spans="1:21">
      <c r="A2" t="s">
        <v>107</v>
      </c>
      <c r="B2">
        <v>68</v>
      </c>
      <c r="C2">
        <v>100</v>
      </c>
      <c r="D2">
        <v>66.5</v>
      </c>
      <c r="E2">
        <v>66.5</v>
      </c>
      <c r="F2">
        <v>66.5</v>
      </c>
      <c r="G2">
        <v>66.5</v>
      </c>
      <c r="H2">
        <v>68.3</v>
      </c>
      <c r="I2">
        <v>68.3</v>
      </c>
      <c r="J2">
        <v>66.760000000000005</v>
      </c>
      <c r="K2">
        <v>67</v>
      </c>
      <c r="L2">
        <v>67</v>
      </c>
      <c r="M2">
        <v>66.5</v>
      </c>
      <c r="N2">
        <v>66.5</v>
      </c>
      <c r="O2">
        <v>68.73</v>
      </c>
      <c r="P2">
        <v>56.8</v>
      </c>
      <c r="Q2">
        <v>56.8</v>
      </c>
      <c r="R2">
        <v>66.5</v>
      </c>
      <c r="S2">
        <v>67.8</v>
      </c>
      <c r="T2">
        <v>68</v>
      </c>
      <c r="U2">
        <v>70.25</v>
      </c>
    </row>
    <row r="3" spans="1:21">
      <c r="A3" t="s">
        <v>108</v>
      </c>
      <c r="B3">
        <v>66</v>
      </c>
      <c r="C3">
        <v>99</v>
      </c>
      <c r="D3">
        <v>66.3</v>
      </c>
      <c r="E3">
        <v>66.22</v>
      </c>
      <c r="F3">
        <v>66.3</v>
      </c>
      <c r="G3">
        <v>66.3</v>
      </c>
      <c r="H3">
        <v>68.3</v>
      </c>
      <c r="I3">
        <v>68.3</v>
      </c>
      <c r="J3">
        <v>66.67</v>
      </c>
      <c r="K3">
        <v>66.7</v>
      </c>
      <c r="L3">
        <v>66.7</v>
      </c>
      <c r="M3">
        <v>66.3</v>
      </c>
      <c r="N3">
        <v>66.3</v>
      </c>
      <c r="O3">
        <v>67.989999999999995</v>
      </c>
      <c r="P3">
        <v>56.63</v>
      </c>
      <c r="Q3">
        <v>56.79</v>
      </c>
      <c r="R3">
        <v>66.3</v>
      </c>
      <c r="S3">
        <v>66.7</v>
      </c>
      <c r="T3">
        <v>66</v>
      </c>
      <c r="U3">
        <v>69.5</v>
      </c>
    </row>
    <row r="4" spans="1:21">
      <c r="A4" t="s">
        <v>109</v>
      </c>
      <c r="B4">
        <v>65</v>
      </c>
      <c r="C4">
        <v>98</v>
      </c>
      <c r="D4">
        <v>65.61</v>
      </c>
      <c r="E4">
        <v>65.680000000000007</v>
      </c>
      <c r="F4">
        <v>65.61</v>
      </c>
      <c r="G4">
        <v>65.62</v>
      </c>
      <c r="H4">
        <v>67.61</v>
      </c>
      <c r="I4">
        <v>67.61</v>
      </c>
      <c r="J4">
        <v>66.290000000000006</v>
      </c>
      <c r="K4">
        <v>66.02</v>
      </c>
      <c r="L4">
        <v>66.3</v>
      </c>
      <c r="M4">
        <v>65.61</v>
      </c>
      <c r="N4">
        <v>65.61</v>
      </c>
      <c r="O4">
        <v>67.12</v>
      </c>
      <c r="P4">
        <v>56.04</v>
      </c>
      <c r="Q4">
        <v>56.78</v>
      </c>
      <c r="R4">
        <v>65.62</v>
      </c>
      <c r="S4">
        <v>65.819999999999993</v>
      </c>
      <c r="T4">
        <v>65</v>
      </c>
      <c r="U4">
        <v>68.12</v>
      </c>
    </row>
    <row r="5" spans="1:21">
      <c r="A5" t="s">
        <v>110</v>
      </c>
      <c r="B5">
        <v>64</v>
      </c>
      <c r="C5">
        <v>96</v>
      </c>
      <c r="D5">
        <v>64.75</v>
      </c>
      <c r="E5">
        <v>64.760000000000005</v>
      </c>
      <c r="F5">
        <v>64.75</v>
      </c>
      <c r="G5">
        <v>64.760000000000005</v>
      </c>
      <c r="H5">
        <v>66.75</v>
      </c>
      <c r="I5">
        <v>66.75</v>
      </c>
      <c r="J5">
        <v>65.53</v>
      </c>
      <c r="K5">
        <v>64.760000000000005</v>
      </c>
      <c r="L5">
        <v>65.5</v>
      </c>
      <c r="M5">
        <v>64.75</v>
      </c>
      <c r="N5">
        <v>64.75</v>
      </c>
      <c r="O5">
        <v>65.72</v>
      </c>
      <c r="P5">
        <v>55.31</v>
      </c>
      <c r="Q5">
        <v>56.76</v>
      </c>
      <c r="R5">
        <v>64.760000000000005</v>
      </c>
      <c r="S5">
        <v>64.760000000000005</v>
      </c>
      <c r="T5">
        <v>64</v>
      </c>
      <c r="U5">
        <v>66.45</v>
      </c>
    </row>
    <row r="6" spans="1:21">
      <c r="A6" t="s">
        <v>111</v>
      </c>
      <c r="B6">
        <v>63</v>
      </c>
      <c r="C6">
        <v>93</v>
      </c>
      <c r="D6">
        <v>63.63</v>
      </c>
      <c r="E6">
        <v>63.63</v>
      </c>
      <c r="F6">
        <v>63.63</v>
      </c>
      <c r="G6">
        <v>63.63</v>
      </c>
      <c r="H6">
        <v>65.63</v>
      </c>
      <c r="I6">
        <v>65.63</v>
      </c>
      <c r="J6">
        <v>64.42</v>
      </c>
      <c r="K6">
        <v>63.63</v>
      </c>
      <c r="L6">
        <v>64.400000000000006</v>
      </c>
      <c r="M6">
        <v>63.63</v>
      </c>
      <c r="N6">
        <v>63.63</v>
      </c>
      <c r="O6">
        <v>64.239999999999995</v>
      </c>
      <c r="P6">
        <v>54.35</v>
      </c>
      <c r="Q6">
        <v>56.73</v>
      </c>
      <c r="R6">
        <v>63.63</v>
      </c>
      <c r="S6">
        <v>63.63</v>
      </c>
      <c r="T6">
        <v>63</v>
      </c>
      <c r="U6">
        <v>64.84</v>
      </c>
    </row>
    <row r="7" spans="1:21">
      <c r="A7" t="s">
        <v>112</v>
      </c>
      <c r="B7">
        <v>62</v>
      </c>
      <c r="C7">
        <v>90</v>
      </c>
      <c r="D7">
        <v>62.66</v>
      </c>
      <c r="E7">
        <v>62.67</v>
      </c>
      <c r="F7">
        <v>62.66</v>
      </c>
      <c r="G7">
        <v>62.67</v>
      </c>
      <c r="H7">
        <v>64.66</v>
      </c>
      <c r="I7">
        <v>64.66</v>
      </c>
      <c r="J7">
        <v>63.37</v>
      </c>
      <c r="K7">
        <v>62.67</v>
      </c>
      <c r="L7">
        <v>63.4</v>
      </c>
      <c r="M7">
        <v>62.66</v>
      </c>
      <c r="N7">
        <v>62.66</v>
      </c>
      <c r="O7">
        <v>63.08</v>
      </c>
      <c r="P7">
        <v>53.53</v>
      </c>
      <c r="Q7">
        <v>56.7</v>
      </c>
      <c r="R7">
        <v>62.67</v>
      </c>
      <c r="S7">
        <v>62.67</v>
      </c>
      <c r="T7">
        <v>62</v>
      </c>
      <c r="U7">
        <v>63.54</v>
      </c>
    </row>
    <row r="8" spans="1:21">
      <c r="A8" t="s">
        <v>113</v>
      </c>
      <c r="B8">
        <v>61</v>
      </c>
      <c r="C8">
        <v>86</v>
      </c>
      <c r="D8">
        <v>61.63</v>
      </c>
      <c r="E8">
        <v>61.63</v>
      </c>
      <c r="F8">
        <v>61.63</v>
      </c>
      <c r="G8">
        <v>61.63</v>
      </c>
      <c r="H8">
        <v>63.62</v>
      </c>
      <c r="I8">
        <v>63.62</v>
      </c>
      <c r="J8">
        <v>62.1</v>
      </c>
      <c r="K8">
        <v>61.63</v>
      </c>
      <c r="L8">
        <v>62.2</v>
      </c>
      <c r="M8">
        <v>61.63</v>
      </c>
      <c r="N8">
        <v>61.63</v>
      </c>
      <c r="O8">
        <v>61.56</v>
      </c>
      <c r="P8">
        <v>52.72</v>
      </c>
      <c r="Q8">
        <v>56.66</v>
      </c>
      <c r="R8">
        <v>61.63</v>
      </c>
      <c r="S8">
        <v>61.63</v>
      </c>
      <c r="T8">
        <v>61</v>
      </c>
      <c r="U8">
        <v>62.11</v>
      </c>
    </row>
    <row r="9" spans="1:21">
      <c r="A9" t="s">
        <v>114</v>
      </c>
      <c r="B9">
        <v>60</v>
      </c>
      <c r="C9">
        <v>82</v>
      </c>
      <c r="D9">
        <v>60.61</v>
      </c>
      <c r="E9">
        <v>60.62</v>
      </c>
      <c r="F9">
        <v>60.61</v>
      </c>
      <c r="G9">
        <v>60.62</v>
      </c>
      <c r="H9">
        <v>62.61</v>
      </c>
      <c r="I9">
        <v>62.61</v>
      </c>
      <c r="J9">
        <v>60.97</v>
      </c>
      <c r="K9">
        <v>60.62</v>
      </c>
      <c r="L9">
        <v>60.9</v>
      </c>
      <c r="M9">
        <v>60.61</v>
      </c>
      <c r="N9">
        <v>60.61</v>
      </c>
      <c r="O9">
        <v>60.37</v>
      </c>
      <c r="P9">
        <v>51.78</v>
      </c>
      <c r="Q9">
        <v>56.62</v>
      </c>
      <c r="R9">
        <v>60.62</v>
      </c>
      <c r="S9">
        <v>60.62</v>
      </c>
      <c r="T9">
        <v>60</v>
      </c>
      <c r="U9">
        <v>60.7</v>
      </c>
    </row>
    <row r="10" spans="1:21">
      <c r="A10" t="s">
        <v>115</v>
      </c>
      <c r="B10">
        <v>59</v>
      </c>
      <c r="C10">
        <v>78</v>
      </c>
      <c r="D10">
        <v>59.67</v>
      </c>
      <c r="E10">
        <v>59.67</v>
      </c>
      <c r="F10">
        <v>59.67</v>
      </c>
      <c r="G10">
        <v>59.67</v>
      </c>
      <c r="H10">
        <v>61.67</v>
      </c>
      <c r="I10">
        <v>61.67</v>
      </c>
      <c r="J10">
        <v>59.93</v>
      </c>
      <c r="K10">
        <v>59.67</v>
      </c>
      <c r="L10">
        <v>59.6</v>
      </c>
      <c r="M10">
        <v>59.67</v>
      </c>
      <c r="N10">
        <v>59.67</v>
      </c>
      <c r="O10">
        <v>59.12</v>
      </c>
      <c r="P10">
        <v>50.97</v>
      </c>
      <c r="Q10">
        <v>56.58</v>
      </c>
      <c r="R10">
        <v>59.67</v>
      </c>
      <c r="S10">
        <v>59.67</v>
      </c>
      <c r="T10">
        <v>59</v>
      </c>
      <c r="U10">
        <v>59.22</v>
      </c>
    </row>
    <row r="11" spans="1:21">
      <c r="A11" t="s">
        <v>116</v>
      </c>
      <c r="B11">
        <v>58</v>
      </c>
      <c r="C11">
        <v>74</v>
      </c>
      <c r="D11">
        <v>58.64</v>
      </c>
      <c r="E11">
        <v>58.65</v>
      </c>
      <c r="F11">
        <v>58.64</v>
      </c>
      <c r="G11">
        <v>58.65</v>
      </c>
      <c r="H11">
        <v>60.64</v>
      </c>
      <c r="I11">
        <v>60.64</v>
      </c>
      <c r="J11">
        <v>58.95</v>
      </c>
      <c r="K11">
        <v>58.65</v>
      </c>
      <c r="L11">
        <v>58.6</v>
      </c>
      <c r="M11">
        <v>58.64</v>
      </c>
      <c r="N11">
        <v>58.64</v>
      </c>
      <c r="O11">
        <v>57.91</v>
      </c>
      <c r="P11">
        <v>50.09</v>
      </c>
      <c r="Q11">
        <v>56.54</v>
      </c>
      <c r="R11">
        <v>58.65</v>
      </c>
      <c r="S11">
        <v>58.65</v>
      </c>
      <c r="T11">
        <v>58</v>
      </c>
      <c r="U11">
        <v>57.72</v>
      </c>
    </row>
    <row r="12" spans="1:21">
      <c r="A12" t="s">
        <v>117</v>
      </c>
      <c r="B12">
        <v>57</v>
      </c>
      <c r="C12">
        <v>69</v>
      </c>
      <c r="D12">
        <v>57.25</v>
      </c>
      <c r="E12">
        <v>57.26</v>
      </c>
      <c r="F12">
        <v>57.25</v>
      </c>
      <c r="G12">
        <v>57.26</v>
      </c>
      <c r="H12">
        <v>59.25</v>
      </c>
      <c r="I12">
        <v>59.25</v>
      </c>
      <c r="J12">
        <v>57.7</v>
      </c>
      <c r="K12">
        <v>57.26</v>
      </c>
      <c r="L12">
        <v>57.2</v>
      </c>
      <c r="M12">
        <v>57.25</v>
      </c>
      <c r="N12">
        <v>57.25</v>
      </c>
      <c r="O12">
        <v>56.43</v>
      </c>
      <c r="P12">
        <v>48.9</v>
      </c>
      <c r="Q12">
        <v>56.49</v>
      </c>
      <c r="R12">
        <v>57.26</v>
      </c>
      <c r="S12">
        <v>57.26</v>
      </c>
      <c r="T12">
        <v>57</v>
      </c>
      <c r="U12">
        <v>56.29</v>
      </c>
    </row>
    <row r="13" spans="1:21">
      <c r="A13" t="s">
        <v>118</v>
      </c>
      <c r="B13">
        <v>56</v>
      </c>
      <c r="C13">
        <v>65</v>
      </c>
      <c r="D13">
        <v>56.11</v>
      </c>
      <c r="E13">
        <v>56.12</v>
      </c>
      <c r="F13">
        <v>56.11</v>
      </c>
      <c r="G13">
        <v>56.12</v>
      </c>
      <c r="H13">
        <v>58.11</v>
      </c>
      <c r="I13">
        <v>58.11</v>
      </c>
      <c r="J13">
        <v>56.62</v>
      </c>
      <c r="K13">
        <v>56.12</v>
      </c>
      <c r="L13">
        <v>56</v>
      </c>
      <c r="M13">
        <v>56.11</v>
      </c>
      <c r="N13">
        <v>56.11</v>
      </c>
      <c r="O13">
        <v>55.36</v>
      </c>
      <c r="P13">
        <v>47.93</v>
      </c>
      <c r="Q13">
        <v>56.45</v>
      </c>
      <c r="R13">
        <v>56.12</v>
      </c>
      <c r="S13">
        <v>56.12</v>
      </c>
      <c r="T13">
        <v>56</v>
      </c>
      <c r="U13">
        <v>55.05</v>
      </c>
    </row>
    <row r="14" spans="1:21">
      <c r="A14" t="s">
        <v>119</v>
      </c>
      <c r="B14">
        <v>55</v>
      </c>
      <c r="C14">
        <v>61</v>
      </c>
      <c r="D14">
        <v>54.85</v>
      </c>
      <c r="E14">
        <v>54.86</v>
      </c>
      <c r="F14">
        <v>54.85</v>
      </c>
      <c r="G14">
        <v>54.86</v>
      </c>
      <c r="H14">
        <v>56.85</v>
      </c>
      <c r="I14">
        <v>56.85</v>
      </c>
      <c r="J14">
        <v>55.41</v>
      </c>
      <c r="K14">
        <v>54.86</v>
      </c>
      <c r="L14">
        <v>54.8</v>
      </c>
      <c r="M14">
        <v>54.85</v>
      </c>
      <c r="N14">
        <v>54.85</v>
      </c>
      <c r="O14">
        <v>54.19</v>
      </c>
      <c r="P14">
        <v>46.85</v>
      </c>
      <c r="Q14">
        <v>56.41</v>
      </c>
      <c r="R14">
        <v>54.86</v>
      </c>
      <c r="S14">
        <v>54.86</v>
      </c>
      <c r="T14">
        <v>55</v>
      </c>
      <c r="U14">
        <v>53.63</v>
      </c>
    </row>
    <row r="15" spans="1:21">
      <c r="A15" t="s">
        <v>120</v>
      </c>
      <c r="B15">
        <v>54</v>
      </c>
      <c r="C15">
        <v>57</v>
      </c>
      <c r="D15">
        <v>53.42</v>
      </c>
      <c r="E15">
        <v>53.42</v>
      </c>
      <c r="F15">
        <v>53.42</v>
      </c>
      <c r="G15">
        <v>53.42</v>
      </c>
      <c r="H15">
        <v>55.42</v>
      </c>
      <c r="I15">
        <v>55.42</v>
      </c>
      <c r="J15">
        <v>54.08</v>
      </c>
      <c r="K15">
        <v>53.42</v>
      </c>
      <c r="L15">
        <v>53.3</v>
      </c>
      <c r="M15">
        <v>53.42</v>
      </c>
      <c r="N15">
        <v>53.42</v>
      </c>
      <c r="O15">
        <v>52.93</v>
      </c>
      <c r="P15">
        <v>45.63</v>
      </c>
      <c r="Q15">
        <v>56.37</v>
      </c>
      <c r="R15">
        <v>53.42</v>
      </c>
      <c r="S15">
        <v>53.42</v>
      </c>
      <c r="T15">
        <v>54</v>
      </c>
      <c r="U15">
        <v>52.33</v>
      </c>
    </row>
    <row r="16" spans="1:21">
      <c r="A16" t="s">
        <v>121</v>
      </c>
      <c r="B16">
        <v>53</v>
      </c>
      <c r="C16">
        <v>53</v>
      </c>
      <c r="D16">
        <v>51.95</v>
      </c>
      <c r="E16">
        <v>51.96</v>
      </c>
      <c r="F16">
        <v>51.95</v>
      </c>
      <c r="G16">
        <v>51.96</v>
      </c>
      <c r="H16">
        <v>53.95</v>
      </c>
      <c r="I16">
        <v>53.95</v>
      </c>
      <c r="J16">
        <v>52.6</v>
      </c>
      <c r="K16">
        <v>51.96</v>
      </c>
      <c r="L16">
        <v>51.9</v>
      </c>
      <c r="M16">
        <v>51.95</v>
      </c>
      <c r="N16">
        <v>51.95</v>
      </c>
      <c r="O16">
        <v>51.4</v>
      </c>
      <c r="P16">
        <v>44.46</v>
      </c>
      <c r="Q16">
        <v>56.33</v>
      </c>
      <c r="R16">
        <v>51.96</v>
      </c>
      <c r="S16">
        <v>51.96</v>
      </c>
      <c r="T16">
        <v>53</v>
      </c>
      <c r="U16">
        <v>50.9</v>
      </c>
    </row>
    <row r="17" spans="1:21">
      <c r="A17" t="s">
        <v>122</v>
      </c>
      <c r="B17">
        <v>52</v>
      </c>
      <c r="C17">
        <v>50</v>
      </c>
      <c r="D17">
        <v>50.85</v>
      </c>
      <c r="E17">
        <v>50.85</v>
      </c>
      <c r="F17">
        <v>50.85</v>
      </c>
      <c r="G17">
        <v>50.85</v>
      </c>
      <c r="H17">
        <v>52.84</v>
      </c>
      <c r="I17">
        <v>52.84</v>
      </c>
      <c r="J17">
        <v>51.42</v>
      </c>
      <c r="K17">
        <v>50.85</v>
      </c>
      <c r="L17">
        <v>50.8</v>
      </c>
      <c r="M17">
        <v>50.85</v>
      </c>
      <c r="N17">
        <v>50.85</v>
      </c>
      <c r="O17">
        <v>50.46</v>
      </c>
      <c r="P17">
        <v>43.43</v>
      </c>
      <c r="Q17">
        <v>56.3</v>
      </c>
      <c r="R17">
        <v>50.85</v>
      </c>
      <c r="S17">
        <v>50.85</v>
      </c>
      <c r="T17">
        <v>52</v>
      </c>
      <c r="U17">
        <v>49.93</v>
      </c>
    </row>
    <row r="18" spans="1:21">
      <c r="A18" t="s">
        <v>123</v>
      </c>
      <c r="B18">
        <v>51</v>
      </c>
      <c r="C18">
        <v>47</v>
      </c>
      <c r="D18">
        <v>49.62</v>
      </c>
      <c r="E18">
        <v>49.62</v>
      </c>
      <c r="F18">
        <v>49.62</v>
      </c>
      <c r="G18">
        <v>49.62</v>
      </c>
      <c r="H18">
        <v>51.02</v>
      </c>
      <c r="I18">
        <v>51.02</v>
      </c>
      <c r="J18">
        <v>50.19</v>
      </c>
      <c r="K18">
        <v>49.66</v>
      </c>
      <c r="L18">
        <v>49.6</v>
      </c>
      <c r="M18">
        <v>49.62</v>
      </c>
      <c r="N18">
        <v>49.62</v>
      </c>
      <c r="O18">
        <v>49.48</v>
      </c>
      <c r="P18">
        <v>42.39</v>
      </c>
      <c r="Q18">
        <v>56.27</v>
      </c>
      <c r="R18">
        <v>49.62</v>
      </c>
      <c r="S18">
        <v>49.62</v>
      </c>
      <c r="T18">
        <v>51</v>
      </c>
      <c r="U18">
        <v>48.96</v>
      </c>
    </row>
    <row r="19" spans="1:21">
      <c r="A19" t="s">
        <v>124</v>
      </c>
      <c r="B19">
        <v>50</v>
      </c>
      <c r="C19">
        <v>44</v>
      </c>
      <c r="D19">
        <v>48.4</v>
      </c>
      <c r="E19">
        <v>48.4</v>
      </c>
      <c r="F19">
        <v>48.4</v>
      </c>
      <c r="G19">
        <v>48.4</v>
      </c>
      <c r="H19">
        <v>49.79</v>
      </c>
      <c r="I19">
        <v>49.79</v>
      </c>
      <c r="J19">
        <v>48.93</v>
      </c>
      <c r="K19">
        <v>48.4</v>
      </c>
      <c r="L19">
        <v>48.4</v>
      </c>
      <c r="M19">
        <v>48.4</v>
      </c>
      <c r="N19">
        <v>48.4</v>
      </c>
      <c r="O19">
        <v>48.3</v>
      </c>
      <c r="P19">
        <v>41.34</v>
      </c>
      <c r="Q19">
        <v>56.24</v>
      </c>
      <c r="R19">
        <v>48.4</v>
      </c>
      <c r="S19">
        <v>48.4</v>
      </c>
      <c r="T19">
        <v>50</v>
      </c>
      <c r="U19">
        <v>47.92</v>
      </c>
    </row>
    <row r="20" spans="1:21">
      <c r="A20" t="s">
        <v>125</v>
      </c>
      <c r="B20">
        <v>49</v>
      </c>
      <c r="C20">
        <v>41</v>
      </c>
      <c r="D20">
        <v>47.22</v>
      </c>
      <c r="E20">
        <v>47.23</v>
      </c>
      <c r="F20">
        <v>47.22</v>
      </c>
      <c r="G20">
        <v>47.23</v>
      </c>
      <c r="H20">
        <v>48.02</v>
      </c>
      <c r="I20">
        <v>48.02</v>
      </c>
      <c r="J20">
        <v>47.67</v>
      </c>
      <c r="K20">
        <v>47.23</v>
      </c>
      <c r="L20">
        <v>47.3</v>
      </c>
      <c r="M20">
        <v>47.22</v>
      </c>
      <c r="N20">
        <v>47.22</v>
      </c>
      <c r="O20">
        <v>47.18</v>
      </c>
      <c r="P20">
        <v>40.33</v>
      </c>
      <c r="Q20">
        <v>56.21</v>
      </c>
      <c r="R20">
        <v>47.23</v>
      </c>
      <c r="S20">
        <v>47.23</v>
      </c>
      <c r="T20">
        <v>49</v>
      </c>
      <c r="U20">
        <v>46.84</v>
      </c>
    </row>
    <row r="21" spans="1:21">
      <c r="A21" t="s">
        <v>126</v>
      </c>
      <c r="B21">
        <v>48</v>
      </c>
      <c r="C21">
        <v>38</v>
      </c>
      <c r="D21">
        <v>46.13</v>
      </c>
      <c r="E21">
        <v>46.13</v>
      </c>
      <c r="F21">
        <v>46.13</v>
      </c>
      <c r="G21">
        <v>46.13</v>
      </c>
      <c r="H21">
        <v>46.63</v>
      </c>
      <c r="I21">
        <v>46.63</v>
      </c>
      <c r="J21">
        <v>46.44</v>
      </c>
      <c r="K21">
        <v>46.13</v>
      </c>
      <c r="L21">
        <v>46.2</v>
      </c>
      <c r="M21">
        <v>46.13</v>
      </c>
      <c r="N21">
        <v>46.13</v>
      </c>
      <c r="O21">
        <v>46.17</v>
      </c>
      <c r="P21">
        <v>39.57</v>
      </c>
      <c r="Q21">
        <v>56.18</v>
      </c>
      <c r="R21">
        <v>46.13</v>
      </c>
      <c r="S21">
        <v>46.13</v>
      </c>
      <c r="T21">
        <v>48</v>
      </c>
      <c r="U21">
        <v>45.83</v>
      </c>
    </row>
    <row r="22" spans="1:21">
      <c r="A22" t="s">
        <v>127</v>
      </c>
      <c r="B22">
        <v>47</v>
      </c>
      <c r="C22">
        <v>36</v>
      </c>
      <c r="D22">
        <v>45.35</v>
      </c>
      <c r="E22">
        <v>45.35</v>
      </c>
      <c r="F22">
        <v>45.35</v>
      </c>
      <c r="G22">
        <v>45.35</v>
      </c>
      <c r="H22">
        <v>45.84</v>
      </c>
      <c r="I22">
        <v>45.84</v>
      </c>
      <c r="J22">
        <v>45.64</v>
      </c>
      <c r="K22">
        <v>45.35</v>
      </c>
      <c r="L22">
        <v>45.4</v>
      </c>
      <c r="M22">
        <v>45.35</v>
      </c>
      <c r="N22">
        <v>45.35</v>
      </c>
      <c r="O22">
        <v>45.44</v>
      </c>
      <c r="P22">
        <v>38.729999999999997</v>
      </c>
      <c r="Q22">
        <v>56.16</v>
      </c>
      <c r="R22">
        <v>45.35</v>
      </c>
      <c r="S22">
        <v>45.35</v>
      </c>
      <c r="T22">
        <v>47</v>
      </c>
      <c r="U22">
        <v>45.1</v>
      </c>
    </row>
    <row r="23" spans="1:21">
      <c r="A23" t="s">
        <v>128</v>
      </c>
      <c r="B23">
        <v>46</v>
      </c>
      <c r="C23">
        <v>33</v>
      </c>
      <c r="D23">
        <v>44.3</v>
      </c>
      <c r="E23">
        <v>44.3</v>
      </c>
      <c r="F23">
        <v>44.3</v>
      </c>
      <c r="G23">
        <v>44.3</v>
      </c>
      <c r="H23">
        <v>44.49</v>
      </c>
      <c r="I23">
        <v>44.49</v>
      </c>
      <c r="J23">
        <v>44.49</v>
      </c>
      <c r="K23">
        <v>44.3</v>
      </c>
      <c r="L23">
        <v>44.4</v>
      </c>
      <c r="M23">
        <v>44.3</v>
      </c>
      <c r="N23">
        <v>44.3</v>
      </c>
      <c r="O23">
        <v>44.42</v>
      </c>
      <c r="P23">
        <v>37.840000000000003</v>
      </c>
      <c r="Q23">
        <v>56.13</v>
      </c>
      <c r="R23">
        <v>44.3</v>
      </c>
      <c r="S23">
        <v>44.3</v>
      </c>
      <c r="T23">
        <v>46</v>
      </c>
      <c r="U23">
        <v>44.03</v>
      </c>
    </row>
    <row r="24" spans="1:21">
      <c r="A24" t="s">
        <v>129</v>
      </c>
      <c r="B24">
        <v>45</v>
      </c>
      <c r="C24">
        <v>30</v>
      </c>
      <c r="D24">
        <v>43.22</v>
      </c>
      <c r="E24">
        <v>43.23</v>
      </c>
      <c r="F24">
        <v>43.22</v>
      </c>
      <c r="G24">
        <v>43.23</v>
      </c>
      <c r="H24">
        <v>43.22</v>
      </c>
      <c r="I24">
        <v>43.22</v>
      </c>
      <c r="J24">
        <v>43.42</v>
      </c>
      <c r="K24">
        <v>43.23</v>
      </c>
      <c r="L24">
        <v>43.3</v>
      </c>
      <c r="M24">
        <v>43.22</v>
      </c>
      <c r="N24">
        <v>43.22</v>
      </c>
      <c r="O24">
        <v>43.43</v>
      </c>
      <c r="P24">
        <v>36.92</v>
      </c>
      <c r="Q24">
        <v>56.1</v>
      </c>
      <c r="R24">
        <v>43.23</v>
      </c>
      <c r="S24">
        <v>43.23</v>
      </c>
      <c r="T24">
        <v>45</v>
      </c>
      <c r="U24">
        <v>43.05</v>
      </c>
    </row>
    <row r="25" spans="1:21">
      <c r="A25" t="s">
        <v>130</v>
      </c>
      <c r="B25">
        <v>44</v>
      </c>
      <c r="C25">
        <v>28</v>
      </c>
      <c r="D25">
        <v>42.46</v>
      </c>
      <c r="E25">
        <v>42.47</v>
      </c>
      <c r="F25">
        <v>42.46</v>
      </c>
      <c r="G25">
        <v>42.47</v>
      </c>
      <c r="H25">
        <v>42.46</v>
      </c>
      <c r="I25">
        <v>42.46</v>
      </c>
      <c r="J25">
        <v>42.76</v>
      </c>
      <c r="K25">
        <v>42.47</v>
      </c>
      <c r="L25">
        <v>42.5</v>
      </c>
      <c r="M25">
        <v>42.46</v>
      </c>
      <c r="N25">
        <v>42.46</v>
      </c>
      <c r="O25">
        <v>42.86</v>
      </c>
      <c r="P25">
        <v>36.270000000000003</v>
      </c>
      <c r="Q25">
        <v>56.08</v>
      </c>
      <c r="R25">
        <v>42.47</v>
      </c>
      <c r="S25">
        <v>42.47</v>
      </c>
      <c r="T25">
        <v>44</v>
      </c>
      <c r="U25">
        <v>42.48</v>
      </c>
    </row>
    <row r="26" spans="1:21">
      <c r="A26" t="s">
        <v>131</v>
      </c>
      <c r="B26">
        <v>43</v>
      </c>
      <c r="C26">
        <v>26</v>
      </c>
      <c r="D26">
        <v>41.8</v>
      </c>
      <c r="E26">
        <v>41.81</v>
      </c>
      <c r="F26">
        <v>41.8</v>
      </c>
      <c r="G26">
        <v>41.81</v>
      </c>
      <c r="H26">
        <v>41.8</v>
      </c>
      <c r="I26">
        <v>41.8</v>
      </c>
      <c r="J26">
        <v>42.13</v>
      </c>
      <c r="K26">
        <v>41.81</v>
      </c>
      <c r="L26">
        <v>41.8</v>
      </c>
      <c r="M26">
        <v>41.8</v>
      </c>
      <c r="N26">
        <v>41.8</v>
      </c>
      <c r="O26">
        <v>42.2</v>
      </c>
      <c r="P26">
        <v>35.71</v>
      </c>
      <c r="Q26">
        <v>56.06</v>
      </c>
      <c r="R26">
        <v>41.81</v>
      </c>
      <c r="S26">
        <v>41.81</v>
      </c>
      <c r="T26">
        <v>43</v>
      </c>
      <c r="U26">
        <v>41.93</v>
      </c>
    </row>
    <row r="27" spans="1:21">
      <c r="A27" t="s">
        <v>132</v>
      </c>
      <c r="B27">
        <v>42</v>
      </c>
      <c r="C27">
        <v>24</v>
      </c>
      <c r="D27">
        <v>41.03</v>
      </c>
      <c r="E27">
        <v>41.04</v>
      </c>
      <c r="F27">
        <v>41.03</v>
      </c>
      <c r="G27">
        <v>41.04</v>
      </c>
      <c r="H27">
        <v>41.03</v>
      </c>
      <c r="I27">
        <v>41.03</v>
      </c>
      <c r="J27">
        <v>41.53</v>
      </c>
      <c r="K27">
        <v>41.04</v>
      </c>
      <c r="L27">
        <v>41.1</v>
      </c>
      <c r="M27">
        <v>41.03</v>
      </c>
      <c r="N27">
        <v>41.03</v>
      </c>
      <c r="O27">
        <v>41.53</v>
      </c>
      <c r="P27">
        <v>35.049999999999997</v>
      </c>
      <c r="Q27">
        <v>56.04</v>
      </c>
      <c r="R27">
        <v>41.04</v>
      </c>
      <c r="S27">
        <v>41.04</v>
      </c>
      <c r="T27">
        <v>42</v>
      </c>
      <c r="U27">
        <v>41.36</v>
      </c>
    </row>
    <row r="28" spans="1:21">
      <c r="A28" t="s">
        <v>133</v>
      </c>
      <c r="B28">
        <v>41</v>
      </c>
      <c r="C28">
        <v>22</v>
      </c>
      <c r="D28">
        <v>40.340000000000003</v>
      </c>
      <c r="E28">
        <v>40.35</v>
      </c>
      <c r="F28">
        <v>40.340000000000003</v>
      </c>
      <c r="G28">
        <v>40.35</v>
      </c>
      <c r="H28">
        <v>40.340000000000003</v>
      </c>
      <c r="I28">
        <v>40.340000000000003</v>
      </c>
      <c r="J28">
        <v>40.96</v>
      </c>
      <c r="K28">
        <v>40.35</v>
      </c>
      <c r="L28">
        <v>40.4</v>
      </c>
      <c r="M28">
        <v>40.340000000000003</v>
      </c>
      <c r="N28">
        <v>40.340000000000003</v>
      </c>
      <c r="O28">
        <v>40.799999999999997</v>
      </c>
      <c r="P28">
        <v>34.46</v>
      </c>
      <c r="Q28">
        <v>56.02</v>
      </c>
      <c r="R28">
        <v>40.35</v>
      </c>
      <c r="S28">
        <v>40.35</v>
      </c>
      <c r="T28">
        <v>41</v>
      </c>
      <c r="U28">
        <v>40.79</v>
      </c>
    </row>
    <row r="29" spans="1:21">
      <c r="A29" t="s">
        <v>134</v>
      </c>
      <c r="B29">
        <v>40</v>
      </c>
      <c r="C29">
        <v>20</v>
      </c>
      <c r="D29">
        <v>39.659999999999997</v>
      </c>
      <c r="E29">
        <v>39.67</v>
      </c>
      <c r="F29">
        <v>39.659999999999997</v>
      </c>
      <c r="G29">
        <v>39.67</v>
      </c>
      <c r="H29">
        <v>39.659999999999997</v>
      </c>
      <c r="I29">
        <v>39.659999999999997</v>
      </c>
      <c r="J29">
        <v>40.4</v>
      </c>
      <c r="K29">
        <v>39.67</v>
      </c>
      <c r="L29">
        <v>39.799999999999997</v>
      </c>
      <c r="M29">
        <v>39.659999999999997</v>
      </c>
      <c r="N29">
        <v>39.659999999999997</v>
      </c>
      <c r="O29">
        <v>40.07</v>
      </c>
      <c r="P29">
        <v>33.880000000000003</v>
      </c>
      <c r="Q29">
        <v>56</v>
      </c>
      <c r="R29">
        <v>39.67</v>
      </c>
      <c r="S29">
        <v>39.67</v>
      </c>
      <c r="T29">
        <v>40</v>
      </c>
      <c r="U29">
        <v>40.159999999999997</v>
      </c>
    </row>
    <row r="30" spans="1:21">
      <c r="A30" t="s">
        <v>135</v>
      </c>
      <c r="B30">
        <v>39</v>
      </c>
      <c r="C30">
        <v>18</v>
      </c>
      <c r="D30">
        <v>38.909999999999997</v>
      </c>
      <c r="E30">
        <v>38.92</v>
      </c>
      <c r="F30">
        <v>38.909999999999997</v>
      </c>
      <c r="G30">
        <v>38.92</v>
      </c>
      <c r="H30">
        <v>38.909999999999997</v>
      </c>
      <c r="I30">
        <v>38.909999999999997</v>
      </c>
      <c r="J30">
        <v>39.840000000000003</v>
      </c>
      <c r="K30">
        <v>38.92</v>
      </c>
      <c r="L30">
        <v>39</v>
      </c>
      <c r="M30">
        <v>38.909999999999997</v>
      </c>
      <c r="N30">
        <v>38.909999999999997</v>
      </c>
      <c r="O30">
        <v>39.380000000000003</v>
      </c>
      <c r="P30">
        <v>33.24</v>
      </c>
      <c r="Q30">
        <v>55.98</v>
      </c>
      <c r="R30">
        <v>38.92</v>
      </c>
      <c r="S30">
        <v>38.92</v>
      </c>
      <c r="T30">
        <v>39</v>
      </c>
      <c r="U30">
        <v>39.53</v>
      </c>
    </row>
    <row r="31" spans="1:21">
      <c r="A31" t="s">
        <v>136</v>
      </c>
      <c r="B31">
        <v>38</v>
      </c>
      <c r="C31">
        <v>16</v>
      </c>
      <c r="D31">
        <v>38.15</v>
      </c>
      <c r="E31">
        <v>38.15</v>
      </c>
      <c r="F31">
        <v>38.15</v>
      </c>
      <c r="G31">
        <v>38.15</v>
      </c>
      <c r="H31">
        <v>38.14</v>
      </c>
      <c r="I31">
        <v>38.14</v>
      </c>
      <c r="J31">
        <v>39.24</v>
      </c>
      <c r="K31">
        <v>38.15</v>
      </c>
      <c r="L31">
        <v>38.200000000000003</v>
      </c>
      <c r="M31">
        <v>38.15</v>
      </c>
      <c r="N31">
        <v>38.15</v>
      </c>
      <c r="O31">
        <v>38.61</v>
      </c>
      <c r="P31">
        <v>32.58</v>
      </c>
      <c r="Q31">
        <v>55.96</v>
      </c>
      <c r="R31">
        <v>38.15</v>
      </c>
      <c r="S31">
        <v>38.15</v>
      </c>
      <c r="T31">
        <v>38</v>
      </c>
      <c r="U31">
        <v>38.869999999999997</v>
      </c>
    </row>
    <row r="32" spans="1:21">
      <c r="A32" t="s">
        <v>137</v>
      </c>
      <c r="B32">
        <v>37</v>
      </c>
      <c r="C32">
        <v>13</v>
      </c>
      <c r="D32">
        <v>37.18</v>
      </c>
      <c r="E32">
        <v>37.19</v>
      </c>
      <c r="F32">
        <v>37.18</v>
      </c>
      <c r="G32">
        <v>37.19</v>
      </c>
      <c r="H32">
        <v>37.18</v>
      </c>
      <c r="I32">
        <v>37.18</v>
      </c>
      <c r="J32">
        <v>38.229999999999997</v>
      </c>
      <c r="K32">
        <v>37.19</v>
      </c>
      <c r="L32">
        <v>37.200000000000003</v>
      </c>
      <c r="M32">
        <v>37.18</v>
      </c>
      <c r="N32">
        <v>37.18</v>
      </c>
      <c r="O32">
        <v>37.65</v>
      </c>
      <c r="P32">
        <v>31.76</v>
      </c>
      <c r="Q32">
        <v>55.93</v>
      </c>
      <c r="R32">
        <v>37.19</v>
      </c>
      <c r="S32">
        <v>37.19</v>
      </c>
      <c r="T32">
        <v>37</v>
      </c>
      <c r="U32">
        <v>37.81</v>
      </c>
    </row>
    <row r="33" spans="1:21">
      <c r="A33" t="s">
        <v>138</v>
      </c>
      <c r="B33">
        <v>36</v>
      </c>
      <c r="C33">
        <v>11</v>
      </c>
      <c r="D33">
        <v>36.46</v>
      </c>
      <c r="E33">
        <v>36.47</v>
      </c>
      <c r="F33">
        <v>36.46</v>
      </c>
      <c r="G33">
        <v>36.47</v>
      </c>
      <c r="H33">
        <v>36.46</v>
      </c>
      <c r="I33">
        <v>36.46</v>
      </c>
      <c r="J33">
        <v>37.42</v>
      </c>
      <c r="K33">
        <v>36.47</v>
      </c>
      <c r="L33">
        <v>36.5</v>
      </c>
      <c r="M33">
        <v>36.46</v>
      </c>
      <c r="N33">
        <v>36.46</v>
      </c>
      <c r="O33">
        <v>36.85</v>
      </c>
      <c r="P33">
        <v>31.15</v>
      </c>
      <c r="Q33">
        <v>55.91</v>
      </c>
      <c r="R33">
        <v>36.47</v>
      </c>
      <c r="S33">
        <v>36.47</v>
      </c>
      <c r="T33">
        <v>36</v>
      </c>
      <c r="U33">
        <v>37.06</v>
      </c>
    </row>
    <row r="34" spans="1:21">
      <c r="A34" t="s">
        <v>139</v>
      </c>
      <c r="B34">
        <v>35</v>
      </c>
      <c r="C34">
        <v>9</v>
      </c>
      <c r="D34">
        <v>35.69</v>
      </c>
      <c r="E34">
        <v>35.69</v>
      </c>
      <c r="F34">
        <v>35.69</v>
      </c>
      <c r="G34">
        <v>35.69</v>
      </c>
      <c r="H34">
        <v>35.69</v>
      </c>
      <c r="I34">
        <v>35.69</v>
      </c>
      <c r="J34">
        <v>36.950000000000003</v>
      </c>
      <c r="K34">
        <v>35.69</v>
      </c>
      <c r="L34">
        <v>35.700000000000003</v>
      </c>
      <c r="M34">
        <v>35.69</v>
      </c>
      <c r="N34">
        <v>35.69</v>
      </c>
      <c r="O34">
        <v>35.950000000000003</v>
      </c>
      <c r="P34">
        <v>30.48</v>
      </c>
      <c r="Q34">
        <v>55.89</v>
      </c>
      <c r="R34">
        <v>35.69</v>
      </c>
      <c r="S34">
        <v>35.69</v>
      </c>
      <c r="T34">
        <v>35</v>
      </c>
      <c r="U34">
        <v>36.25</v>
      </c>
    </row>
    <row r="35" spans="1:21">
      <c r="A35" t="s">
        <v>140</v>
      </c>
      <c r="B35">
        <v>34</v>
      </c>
      <c r="C35">
        <v>8</v>
      </c>
      <c r="D35">
        <v>35.26</v>
      </c>
      <c r="E35">
        <v>35.270000000000003</v>
      </c>
      <c r="F35">
        <v>35.26</v>
      </c>
      <c r="G35">
        <v>35.270000000000003</v>
      </c>
      <c r="H35">
        <v>35.26</v>
      </c>
      <c r="I35">
        <v>35.26</v>
      </c>
      <c r="J35">
        <v>36.44</v>
      </c>
      <c r="K35">
        <v>35.270000000000003</v>
      </c>
      <c r="L35">
        <v>35.299999999999997</v>
      </c>
      <c r="M35">
        <v>35.26</v>
      </c>
      <c r="N35">
        <v>35.26</v>
      </c>
      <c r="O35">
        <v>35.46</v>
      </c>
      <c r="P35">
        <v>30.12</v>
      </c>
      <c r="Q35">
        <v>55.88</v>
      </c>
      <c r="R35">
        <v>35.270000000000003</v>
      </c>
      <c r="S35">
        <v>35.270000000000003</v>
      </c>
      <c r="T35">
        <v>34</v>
      </c>
      <c r="U35">
        <v>35.83</v>
      </c>
    </row>
    <row r="36" spans="1:21">
      <c r="A36" t="s">
        <v>141</v>
      </c>
      <c r="B36">
        <v>33</v>
      </c>
      <c r="C36">
        <v>7</v>
      </c>
      <c r="D36">
        <v>34.729999999999997</v>
      </c>
      <c r="E36">
        <v>34.729999999999997</v>
      </c>
      <c r="F36">
        <v>34.729999999999997</v>
      </c>
      <c r="G36">
        <v>34.729999999999997</v>
      </c>
      <c r="H36">
        <v>34.729999999999997</v>
      </c>
      <c r="I36">
        <v>34.729999999999997</v>
      </c>
      <c r="J36">
        <v>35.86</v>
      </c>
      <c r="K36">
        <v>34.729999999999997</v>
      </c>
      <c r="L36">
        <v>34.799999999999997</v>
      </c>
      <c r="M36">
        <v>34.729999999999997</v>
      </c>
      <c r="N36">
        <v>34.729999999999997</v>
      </c>
      <c r="O36">
        <v>35</v>
      </c>
      <c r="P36">
        <v>29.67</v>
      </c>
      <c r="Q36">
        <v>55.87</v>
      </c>
      <c r="R36">
        <v>34.729999999999997</v>
      </c>
      <c r="S36">
        <v>34.729999999999997</v>
      </c>
      <c r="T36">
        <v>33</v>
      </c>
      <c r="U36">
        <v>35.39</v>
      </c>
    </row>
    <row r="37" spans="1:21">
      <c r="A37" t="s">
        <v>142</v>
      </c>
      <c r="B37">
        <v>32</v>
      </c>
      <c r="C37">
        <v>6</v>
      </c>
      <c r="D37">
        <v>34.25</v>
      </c>
      <c r="E37">
        <v>34.25</v>
      </c>
      <c r="F37">
        <v>34.25</v>
      </c>
      <c r="G37">
        <v>34.25</v>
      </c>
      <c r="H37">
        <v>34.24</v>
      </c>
      <c r="I37">
        <v>34.24</v>
      </c>
      <c r="J37">
        <v>35.229999999999997</v>
      </c>
      <c r="K37">
        <v>34.25</v>
      </c>
      <c r="L37">
        <v>34.299999999999997</v>
      </c>
      <c r="M37">
        <v>34.25</v>
      </c>
      <c r="N37">
        <v>34.25</v>
      </c>
      <c r="O37">
        <v>34.57</v>
      </c>
      <c r="P37">
        <v>29.25</v>
      </c>
      <c r="Q37">
        <v>55.86</v>
      </c>
      <c r="R37">
        <v>34.25</v>
      </c>
      <c r="S37">
        <v>34.25</v>
      </c>
      <c r="T37">
        <v>32</v>
      </c>
      <c r="U37">
        <v>34.97</v>
      </c>
    </row>
    <row r="38" spans="1:21">
      <c r="A38" t="s">
        <v>143</v>
      </c>
      <c r="B38">
        <v>31</v>
      </c>
      <c r="C38">
        <v>4</v>
      </c>
      <c r="D38">
        <v>33.26</v>
      </c>
      <c r="E38">
        <v>33.270000000000003</v>
      </c>
      <c r="F38">
        <v>33.26</v>
      </c>
      <c r="G38">
        <v>33.270000000000003</v>
      </c>
      <c r="H38">
        <v>33.26</v>
      </c>
      <c r="I38">
        <v>33.26</v>
      </c>
      <c r="J38">
        <v>33.72</v>
      </c>
      <c r="K38">
        <v>33.270000000000003</v>
      </c>
      <c r="L38">
        <v>33.299999999999997</v>
      </c>
      <c r="M38">
        <v>33.26</v>
      </c>
      <c r="N38">
        <v>33.26</v>
      </c>
      <c r="O38">
        <v>33.54</v>
      </c>
      <c r="P38">
        <v>28.41</v>
      </c>
      <c r="Q38">
        <v>55.84</v>
      </c>
      <c r="R38">
        <v>33.270000000000003</v>
      </c>
      <c r="S38">
        <v>33.270000000000003</v>
      </c>
      <c r="T38">
        <v>31</v>
      </c>
      <c r="U38">
        <v>34.119999999999997</v>
      </c>
    </row>
    <row r="39" spans="1:21">
      <c r="A39" t="s">
        <v>144</v>
      </c>
      <c r="B39">
        <v>30</v>
      </c>
      <c r="C39">
        <v>3</v>
      </c>
      <c r="D39">
        <v>32.6</v>
      </c>
      <c r="E39">
        <v>32.6</v>
      </c>
      <c r="F39">
        <v>32.6</v>
      </c>
      <c r="G39">
        <v>32.6</v>
      </c>
      <c r="H39">
        <v>32.6</v>
      </c>
      <c r="I39">
        <v>32.6</v>
      </c>
      <c r="J39">
        <v>32.83</v>
      </c>
      <c r="K39">
        <v>32.6</v>
      </c>
      <c r="L39">
        <v>32.6</v>
      </c>
      <c r="M39">
        <v>32.6</v>
      </c>
      <c r="N39">
        <v>32.6</v>
      </c>
      <c r="O39">
        <v>32.83</v>
      </c>
      <c r="P39">
        <v>27.84</v>
      </c>
      <c r="Q39">
        <v>55.83</v>
      </c>
      <c r="R39">
        <v>32.6</v>
      </c>
      <c r="S39">
        <v>32.6</v>
      </c>
      <c r="T39">
        <v>30</v>
      </c>
      <c r="U39">
        <v>33.54</v>
      </c>
    </row>
    <row r="40" spans="1:21">
      <c r="A40" t="s">
        <v>145</v>
      </c>
      <c r="B40">
        <v>29</v>
      </c>
      <c r="C40">
        <v>2</v>
      </c>
      <c r="D40">
        <v>31.8</v>
      </c>
      <c r="E40">
        <v>31.8</v>
      </c>
      <c r="F40">
        <v>31.8</v>
      </c>
      <c r="G40">
        <v>31.8</v>
      </c>
      <c r="H40">
        <v>31.8</v>
      </c>
      <c r="I40">
        <v>31.8</v>
      </c>
      <c r="J40">
        <v>31.83</v>
      </c>
      <c r="K40">
        <v>31.8</v>
      </c>
      <c r="L40">
        <v>31.6</v>
      </c>
      <c r="M40">
        <v>31.8</v>
      </c>
      <c r="N40">
        <v>31.8</v>
      </c>
      <c r="O40">
        <v>31.97</v>
      </c>
      <c r="P40">
        <v>27.16</v>
      </c>
      <c r="Q40">
        <v>55.82</v>
      </c>
      <c r="R40">
        <v>31.8</v>
      </c>
      <c r="S40">
        <v>31.8</v>
      </c>
      <c r="T40">
        <v>29</v>
      </c>
      <c r="U40">
        <v>32.75</v>
      </c>
    </row>
    <row r="41" spans="1:21">
      <c r="A41" t="s">
        <v>146</v>
      </c>
      <c r="B41">
        <v>28</v>
      </c>
      <c r="C41">
        <v>2</v>
      </c>
      <c r="D41">
        <v>31.3</v>
      </c>
      <c r="E41">
        <v>31.8</v>
      </c>
      <c r="F41">
        <v>31.8</v>
      </c>
      <c r="G41">
        <v>31.8</v>
      </c>
      <c r="H41">
        <v>31.8</v>
      </c>
      <c r="I41">
        <v>31.8</v>
      </c>
      <c r="J41">
        <v>31.83</v>
      </c>
      <c r="K41">
        <v>31.8</v>
      </c>
      <c r="L41">
        <v>31.6</v>
      </c>
      <c r="M41">
        <v>31.8</v>
      </c>
      <c r="N41">
        <v>31.8</v>
      </c>
      <c r="O41">
        <v>31.97</v>
      </c>
      <c r="P41">
        <v>27.16</v>
      </c>
      <c r="Q41">
        <v>55.82</v>
      </c>
      <c r="R41">
        <v>31.8</v>
      </c>
      <c r="S41">
        <v>31.8</v>
      </c>
      <c r="T41">
        <v>28</v>
      </c>
      <c r="U41">
        <v>32.119999999999997</v>
      </c>
    </row>
    <row r="42" spans="1:21">
      <c r="A42" t="s">
        <v>147</v>
      </c>
      <c r="B42">
        <v>27</v>
      </c>
      <c r="C42">
        <v>1</v>
      </c>
      <c r="D42">
        <v>30.8</v>
      </c>
      <c r="E42">
        <v>30.98</v>
      </c>
      <c r="F42">
        <v>30.8</v>
      </c>
      <c r="G42">
        <v>30.8</v>
      </c>
      <c r="H42">
        <v>30.8</v>
      </c>
      <c r="I42">
        <v>30.8</v>
      </c>
      <c r="J42">
        <v>30.72</v>
      </c>
      <c r="K42">
        <v>30.8</v>
      </c>
      <c r="L42">
        <v>29.9</v>
      </c>
      <c r="M42">
        <v>30.8</v>
      </c>
      <c r="N42">
        <v>30.8</v>
      </c>
      <c r="O42">
        <v>30.41</v>
      </c>
      <c r="P42">
        <v>26.31</v>
      </c>
      <c r="Q42">
        <v>55.81</v>
      </c>
      <c r="R42">
        <v>30.8</v>
      </c>
      <c r="S42">
        <v>30.8</v>
      </c>
      <c r="T42">
        <v>27</v>
      </c>
      <c r="U42">
        <v>31.5</v>
      </c>
    </row>
    <row r="43" spans="1:21">
      <c r="A43" t="s">
        <v>148</v>
      </c>
      <c r="B43">
        <v>26</v>
      </c>
      <c r="C43">
        <v>1</v>
      </c>
      <c r="D43">
        <v>30.13</v>
      </c>
      <c r="E43">
        <v>30.98</v>
      </c>
      <c r="F43">
        <v>30.8</v>
      </c>
      <c r="G43">
        <v>30.8</v>
      </c>
      <c r="H43">
        <v>30.8</v>
      </c>
      <c r="I43">
        <v>30.8</v>
      </c>
      <c r="J43">
        <v>30.72</v>
      </c>
      <c r="K43">
        <v>30.8</v>
      </c>
      <c r="L43">
        <v>29.9</v>
      </c>
      <c r="M43">
        <v>30.8</v>
      </c>
      <c r="N43">
        <v>30.8</v>
      </c>
      <c r="O43">
        <v>30.41</v>
      </c>
      <c r="P43">
        <v>26.31</v>
      </c>
      <c r="Q43">
        <v>55.81</v>
      </c>
      <c r="R43">
        <v>30.8</v>
      </c>
      <c r="S43">
        <v>30.8</v>
      </c>
      <c r="T43">
        <v>26</v>
      </c>
      <c r="U43">
        <v>30.87</v>
      </c>
    </row>
    <row r="44" spans="1:21">
      <c r="A44" t="s">
        <v>149</v>
      </c>
      <c r="B44">
        <v>25</v>
      </c>
      <c r="C44">
        <v>1</v>
      </c>
      <c r="D44">
        <v>29.46</v>
      </c>
      <c r="E44">
        <v>30.98</v>
      </c>
      <c r="F44">
        <v>30.8</v>
      </c>
      <c r="G44">
        <v>30.8</v>
      </c>
      <c r="H44">
        <v>30.8</v>
      </c>
      <c r="I44">
        <v>30.8</v>
      </c>
      <c r="J44">
        <v>30.72</v>
      </c>
      <c r="K44">
        <v>30.8</v>
      </c>
      <c r="L44">
        <v>29.9</v>
      </c>
      <c r="M44">
        <v>30.8</v>
      </c>
      <c r="N44">
        <v>30.8</v>
      </c>
      <c r="O44">
        <v>30.41</v>
      </c>
      <c r="P44">
        <v>26.31</v>
      </c>
      <c r="Q44">
        <v>55.81</v>
      </c>
      <c r="R44">
        <v>30.8</v>
      </c>
      <c r="S44">
        <v>30.8</v>
      </c>
      <c r="T44">
        <v>25</v>
      </c>
      <c r="U44">
        <v>30.24</v>
      </c>
    </row>
    <row r="45" spans="1:21">
      <c r="A45" t="s">
        <v>150</v>
      </c>
      <c r="B45">
        <v>24</v>
      </c>
      <c r="C45">
        <v>0</v>
      </c>
      <c r="D45">
        <v>28.8</v>
      </c>
      <c r="E45">
        <v>28.8</v>
      </c>
      <c r="F45">
        <v>28.8</v>
      </c>
      <c r="G45">
        <v>28.8</v>
      </c>
      <c r="H45">
        <v>28.8</v>
      </c>
      <c r="I45">
        <v>28.8</v>
      </c>
      <c r="J45">
        <v>28.08</v>
      </c>
      <c r="K45">
        <v>28.8</v>
      </c>
      <c r="L45">
        <v>25.9</v>
      </c>
      <c r="M45">
        <v>28.8</v>
      </c>
      <c r="N45">
        <v>28.8</v>
      </c>
      <c r="O45">
        <v>28.02</v>
      </c>
      <c r="P45">
        <v>0</v>
      </c>
      <c r="Q45">
        <v>0</v>
      </c>
      <c r="R45">
        <v>28.8</v>
      </c>
      <c r="S45">
        <v>28.8</v>
      </c>
      <c r="T45">
        <v>24</v>
      </c>
      <c r="U45">
        <v>29.62</v>
      </c>
    </row>
    <row r="46" spans="1:21">
      <c r="A46" t="s">
        <v>151</v>
      </c>
      <c r="B46">
        <v>67</v>
      </c>
      <c r="C46">
        <v>99</v>
      </c>
      <c r="D46">
        <v>66.3</v>
      </c>
      <c r="E46">
        <v>66.22</v>
      </c>
      <c r="F46">
        <v>66.3</v>
      </c>
      <c r="G46">
        <v>66.3</v>
      </c>
      <c r="H46">
        <v>68.3</v>
      </c>
      <c r="I46">
        <v>68.3</v>
      </c>
      <c r="J46">
        <v>66.67</v>
      </c>
      <c r="K46">
        <v>66.7</v>
      </c>
      <c r="L46">
        <v>66.7</v>
      </c>
      <c r="M46">
        <v>66.3</v>
      </c>
      <c r="N46">
        <v>66.3</v>
      </c>
      <c r="O46">
        <v>67.989999999999995</v>
      </c>
      <c r="P46">
        <v>56.63</v>
      </c>
      <c r="Q46">
        <v>56.79</v>
      </c>
      <c r="R46">
        <v>66.3</v>
      </c>
      <c r="S46">
        <v>66.7</v>
      </c>
      <c r="T46">
        <v>67</v>
      </c>
      <c r="U46">
        <v>69.5</v>
      </c>
    </row>
    <row r="47" spans="1:21">
      <c r="A47" t="s">
        <v>152</v>
      </c>
      <c r="B47">
        <v>66</v>
      </c>
      <c r="C47">
        <v>98</v>
      </c>
      <c r="D47">
        <v>65.61</v>
      </c>
      <c r="E47">
        <v>65.680000000000007</v>
      </c>
      <c r="F47">
        <v>65.61</v>
      </c>
      <c r="G47">
        <v>65.62</v>
      </c>
      <c r="H47">
        <v>67.61</v>
      </c>
      <c r="I47">
        <v>67.61</v>
      </c>
      <c r="J47">
        <v>66.290000000000006</v>
      </c>
      <c r="K47">
        <v>66.02</v>
      </c>
      <c r="L47">
        <v>66.3</v>
      </c>
      <c r="M47">
        <v>65.61</v>
      </c>
      <c r="N47">
        <v>65.61</v>
      </c>
      <c r="O47">
        <v>67.12</v>
      </c>
      <c r="P47">
        <v>56.04</v>
      </c>
      <c r="Q47">
        <v>56.78</v>
      </c>
      <c r="R47">
        <v>65.62</v>
      </c>
      <c r="S47">
        <v>65.819999999999993</v>
      </c>
      <c r="T47">
        <v>66</v>
      </c>
      <c r="U47">
        <v>68.12</v>
      </c>
    </row>
    <row r="48" spans="1:21">
      <c r="A48" t="s">
        <v>153</v>
      </c>
      <c r="B48">
        <v>65</v>
      </c>
      <c r="C48">
        <v>96</v>
      </c>
      <c r="D48">
        <v>64.75</v>
      </c>
      <c r="E48">
        <v>64.760000000000005</v>
      </c>
      <c r="F48">
        <v>64.75</v>
      </c>
      <c r="G48">
        <v>64.760000000000005</v>
      </c>
      <c r="H48">
        <v>66.75</v>
      </c>
      <c r="I48">
        <v>66.75</v>
      </c>
      <c r="J48">
        <v>65.53</v>
      </c>
      <c r="K48">
        <v>64.760000000000005</v>
      </c>
      <c r="L48">
        <v>65.5</v>
      </c>
      <c r="M48">
        <v>64.75</v>
      </c>
      <c r="N48">
        <v>64.75</v>
      </c>
      <c r="O48">
        <v>65.72</v>
      </c>
      <c r="P48">
        <v>55.31</v>
      </c>
      <c r="Q48">
        <v>56.76</v>
      </c>
      <c r="R48">
        <v>64.760000000000005</v>
      </c>
      <c r="S48">
        <v>64.760000000000005</v>
      </c>
      <c r="T48">
        <v>65</v>
      </c>
      <c r="U48">
        <v>66.45</v>
      </c>
    </row>
    <row r="49" spans="1:21">
      <c r="A49" t="s">
        <v>154</v>
      </c>
      <c r="B49">
        <v>64</v>
      </c>
      <c r="C49">
        <v>93</v>
      </c>
      <c r="D49">
        <v>63.63</v>
      </c>
      <c r="E49">
        <v>63.63</v>
      </c>
      <c r="F49">
        <v>63.63</v>
      </c>
      <c r="G49">
        <v>63.63</v>
      </c>
      <c r="H49">
        <v>65.63</v>
      </c>
      <c r="I49">
        <v>65.63</v>
      </c>
      <c r="J49">
        <v>64.42</v>
      </c>
      <c r="K49">
        <v>63.63</v>
      </c>
      <c r="L49">
        <v>64.400000000000006</v>
      </c>
      <c r="M49">
        <v>63.63</v>
      </c>
      <c r="N49">
        <v>63.63</v>
      </c>
      <c r="O49">
        <v>64.239999999999995</v>
      </c>
      <c r="P49">
        <v>54.35</v>
      </c>
      <c r="Q49">
        <v>56.73</v>
      </c>
      <c r="R49">
        <v>63.63</v>
      </c>
      <c r="S49">
        <v>63.63</v>
      </c>
      <c r="T49">
        <v>64</v>
      </c>
      <c r="U49">
        <v>64.84</v>
      </c>
    </row>
    <row r="50" spans="1:21">
      <c r="A50" t="s">
        <v>155</v>
      </c>
      <c r="B50">
        <v>63</v>
      </c>
      <c r="C50">
        <v>89</v>
      </c>
      <c r="D50">
        <v>62.42</v>
      </c>
      <c r="E50">
        <v>62.43</v>
      </c>
      <c r="F50">
        <v>62.42</v>
      </c>
      <c r="G50">
        <v>62.43</v>
      </c>
      <c r="H50">
        <v>64.42</v>
      </c>
      <c r="I50">
        <v>64.42</v>
      </c>
      <c r="J50">
        <v>63.04</v>
      </c>
      <c r="K50">
        <v>62.43</v>
      </c>
      <c r="L50">
        <v>63.1</v>
      </c>
      <c r="M50">
        <v>62.42</v>
      </c>
      <c r="N50">
        <v>62.42</v>
      </c>
      <c r="O50">
        <v>62.78</v>
      </c>
      <c r="P50">
        <v>53.32</v>
      </c>
      <c r="Q50">
        <v>56.69</v>
      </c>
      <c r="R50">
        <v>62.43</v>
      </c>
      <c r="S50">
        <v>62.43</v>
      </c>
      <c r="T50">
        <v>63</v>
      </c>
      <c r="U50">
        <v>63.15</v>
      </c>
    </row>
    <row r="51" spans="1:21">
      <c r="A51" t="s">
        <v>156</v>
      </c>
      <c r="B51">
        <v>62</v>
      </c>
      <c r="C51">
        <v>87</v>
      </c>
      <c r="D51">
        <v>61.89</v>
      </c>
      <c r="E51">
        <v>61.9</v>
      </c>
      <c r="F51">
        <v>61.89</v>
      </c>
      <c r="G51">
        <v>61.9</v>
      </c>
      <c r="H51">
        <v>63.89</v>
      </c>
      <c r="I51">
        <v>63.89</v>
      </c>
      <c r="J51">
        <v>62.4</v>
      </c>
      <c r="K51">
        <v>61.9</v>
      </c>
      <c r="L51">
        <v>62.5</v>
      </c>
      <c r="M51">
        <v>61.89</v>
      </c>
      <c r="N51">
        <v>61.89</v>
      </c>
      <c r="O51">
        <v>61.93</v>
      </c>
      <c r="P51">
        <v>52.87</v>
      </c>
      <c r="Q51">
        <v>56.67</v>
      </c>
      <c r="R51">
        <v>61.9</v>
      </c>
      <c r="S51">
        <v>61.9</v>
      </c>
      <c r="T51">
        <v>62</v>
      </c>
      <c r="U51">
        <v>62.43</v>
      </c>
    </row>
    <row r="52" spans="1:21">
      <c r="A52" t="s">
        <v>157</v>
      </c>
      <c r="B52">
        <v>61</v>
      </c>
      <c r="C52">
        <v>84</v>
      </c>
      <c r="D52">
        <v>61.1</v>
      </c>
      <c r="E52">
        <v>61.11</v>
      </c>
      <c r="F52">
        <v>61.1</v>
      </c>
      <c r="G52">
        <v>61.11</v>
      </c>
      <c r="H52">
        <v>63.1</v>
      </c>
      <c r="I52">
        <v>63.1</v>
      </c>
      <c r="J52">
        <v>61.52</v>
      </c>
      <c r="K52">
        <v>61.11</v>
      </c>
      <c r="L52">
        <v>61.6</v>
      </c>
      <c r="M52">
        <v>61.1</v>
      </c>
      <c r="N52">
        <v>61.1</v>
      </c>
      <c r="O52">
        <v>61.14</v>
      </c>
      <c r="P52">
        <v>52.19</v>
      </c>
      <c r="Q52">
        <v>56.64</v>
      </c>
      <c r="R52">
        <v>61.11</v>
      </c>
      <c r="S52">
        <v>61.11</v>
      </c>
      <c r="T52">
        <v>61</v>
      </c>
      <c r="U52">
        <v>61.42</v>
      </c>
    </row>
    <row r="53" spans="1:21">
      <c r="A53" t="s">
        <v>158</v>
      </c>
      <c r="B53">
        <v>60</v>
      </c>
      <c r="C53">
        <v>79</v>
      </c>
      <c r="D53">
        <v>59.91</v>
      </c>
      <c r="E53">
        <v>59.91</v>
      </c>
      <c r="F53">
        <v>59.91</v>
      </c>
      <c r="G53">
        <v>59.91</v>
      </c>
      <c r="H53">
        <v>61.91</v>
      </c>
      <c r="I53">
        <v>61.91</v>
      </c>
      <c r="J53">
        <v>60.19</v>
      </c>
      <c r="K53">
        <v>59.91</v>
      </c>
      <c r="L53">
        <v>59.9</v>
      </c>
      <c r="M53">
        <v>59.91</v>
      </c>
      <c r="N53">
        <v>59.91</v>
      </c>
      <c r="O53">
        <v>59.41</v>
      </c>
      <c r="P53">
        <v>51.17</v>
      </c>
      <c r="Q53">
        <v>56.59</v>
      </c>
      <c r="R53">
        <v>59.91</v>
      </c>
      <c r="S53">
        <v>59.91</v>
      </c>
      <c r="T53">
        <v>60</v>
      </c>
      <c r="U53">
        <v>59.58</v>
      </c>
    </row>
    <row r="54" spans="1:21">
      <c r="A54" t="s">
        <v>159</v>
      </c>
      <c r="B54">
        <v>59</v>
      </c>
      <c r="C54">
        <v>74</v>
      </c>
      <c r="D54">
        <v>58.64</v>
      </c>
      <c r="E54">
        <v>58.65</v>
      </c>
      <c r="F54">
        <v>58.64</v>
      </c>
      <c r="G54">
        <v>58.65</v>
      </c>
      <c r="H54">
        <v>60.64</v>
      </c>
      <c r="I54">
        <v>60.64</v>
      </c>
      <c r="J54">
        <v>58.95</v>
      </c>
      <c r="K54">
        <v>58.65</v>
      </c>
      <c r="L54">
        <v>58.6</v>
      </c>
      <c r="M54">
        <v>58.64</v>
      </c>
      <c r="N54">
        <v>58.64</v>
      </c>
      <c r="O54">
        <v>57.91</v>
      </c>
      <c r="P54">
        <v>50.09</v>
      </c>
      <c r="Q54">
        <v>56.54</v>
      </c>
      <c r="R54">
        <v>58.65</v>
      </c>
      <c r="S54">
        <v>58.65</v>
      </c>
      <c r="T54">
        <v>59</v>
      </c>
      <c r="U54">
        <v>57.72</v>
      </c>
    </row>
    <row r="55" spans="1:21">
      <c r="A55" t="s">
        <v>160</v>
      </c>
      <c r="B55">
        <v>58</v>
      </c>
      <c r="C55">
        <v>71</v>
      </c>
      <c r="D55">
        <v>57.79</v>
      </c>
      <c r="E55">
        <v>57.79</v>
      </c>
      <c r="F55">
        <v>57.79</v>
      </c>
      <c r="G55">
        <v>57.79</v>
      </c>
      <c r="H55">
        <v>59.79</v>
      </c>
      <c r="I55">
        <v>59.79</v>
      </c>
      <c r="J55">
        <v>58.21</v>
      </c>
      <c r="K55">
        <v>57.79</v>
      </c>
      <c r="L55">
        <v>57.7</v>
      </c>
      <c r="M55">
        <v>57.79</v>
      </c>
      <c r="N55">
        <v>57.79</v>
      </c>
      <c r="O55">
        <v>56.89</v>
      </c>
      <c r="P55">
        <v>49.36</v>
      </c>
      <c r="Q55">
        <v>56.51</v>
      </c>
      <c r="R55">
        <v>57.79</v>
      </c>
      <c r="S55">
        <v>57.79</v>
      </c>
      <c r="T55">
        <v>58</v>
      </c>
      <c r="U55">
        <v>56.82</v>
      </c>
    </row>
    <row r="56" spans="1:21">
      <c r="A56" t="s">
        <v>161</v>
      </c>
      <c r="B56">
        <v>57</v>
      </c>
      <c r="C56">
        <v>68</v>
      </c>
      <c r="D56">
        <v>56.96</v>
      </c>
      <c r="E56">
        <v>56.97</v>
      </c>
      <c r="F56">
        <v>56.96</v>
      </c>
      <c r="G56">
        <v>56.97</v>
      </c>
      <c r="H56">
        <v>58.96</v>
      </c>
      <c r="I56">
        <v>58.96</v>
      </c>
      <c r="J56">
        <v>57.44</v>
      </c>
      <c r="K56">
        <v>56.97</v>
      </c>
      <c r="L56">
        <v>56.9</v>
      </c>
      <c r="M56">
        <v>56.96</v>
      </c>
      <c r="N56">
        <v>56.96</v>
      </c>
      <c r="O56">
        <v>56.3</v>
      </c>
      <c r="P56">
        <v>48.66</v>
      </c>
      <c r="Q56">
        <v>56.48</v>
      </c>
      <c r="R56">
        <v>56.97</v>
      </c>
      <c r="S56">
        <v>56.97</v>
      </c>
      <c r="T56">
        <v>57</v>
      </c>
      <c r="U56">
        <v>56.03</v>
      </c>
    </row>
    <row r="57" spans="1:21">
      <c r="A57" t="s">
        <v>162</v>
      </c>
      <c r="B57">
        <v>56</v>
      </c>
      <c r="C57">
        <v>64</v>
      </c>
      <c r="D57">
        <v>55.81</v>
      </c>
      <c r="E57">
        <v>55.82</v>
      </c>
      <c r="F57">
        <v>55.81</v>
      </c>
      <c r="G57">
        <v>55.82</v>
      </c>
      <c r="H57">
        <v>57.81</v>
      </c>
      <c r="I57">
        <v>57.81</v>
      </c>
      <c r="J57">
        <v>56.33</v>
      </c>
      <c r="K57">
        <v>55.82</v>
      </c>
      <c r="L57">
        <v>55.7</v>
      </c>
      <c r="M57">
        <v>55.81</v>
      </c>
      <c r="N57">
        <v>55.81</v>
      </c>
      <c r="O57">
        <v>55.25</v>
      </c>
      <c r="P57">
        <v>47.67</v>
      </c>
      <c r="Q57">
        <v>56.44</v>
      </c>
      <c r="R57">
        <v>55.82</v>
      </c>
      <c r="S57">
        <v>55.82</v>
      </c>
      <c r="T57">
        <v>56</v>
      </c>
      <c r="U57">
        <v>54.7</v>
      </c>
    </row>
    <row r="58" spans="1:21">
      <c r="A58" t="s">
        <v>163</v>
      </c>
      <c r="B58">
        <v>55</v>
      </c>
      <c r="C58">
        <v>61</v>
      </c>
      <c r="D58">
        <v>54.85</v>
      </c>
      <c r="E58">
        <v>54.86</v>
      </c>
      <c r="F58">
        <v>54.85</v>
      </c>
      <c r="G58">
        <v>54.86</v>
      </c>
      <c r="H58">
        <v>56.85</v>
      </c>
      <c r="I58">
        <v>56.85</v>
      </c>
      <c r="J58">
        <v>55.41</v>
      </c>
      <c r="K58">
        <v>54.86</v>
      </c>
      <c r="L58">
        <v>54.8</v>
      </c>
      <c r="M58">
        <v>54.85</v>
      </c>
      <c r="N58">
        <v>54.85</v>
      </c>
      <c r="O58">
        <v>54.19</v>
      </c>
      <c r="P58">
        <v>46.85</v>
      </c>
      <c r="Q58">
        <v>56.41</v>
      </c>
      <c r="R58">
        <v>54.86</v>
      </c>
      <c r="S58">
        <v>54.86</v>
      </c>
      <c r="T58">
        <v>55</v>
      </c>
      <c r="U58">
        <v>53.63</v>
      </c>
    </row>
    <row r="59" spans="1:21">
      <c r="A59" t="s">
        <v>164</v>
      </c>
      <c r="B59">
        <v>54</v>
      </c>
      <c r="C59">
        <v>58</v>
      </c>
      <c r="D59">
        <v>53.77</v>
      </c>
      <c r="E59">
        <v>53.78</v>
      </c>
      <c r="F59">
        <v>53.77</v>
      </c>
      <c r="G59">
        <v>53.78</v>
      </c>
      <c r="H59">
        <v>55.77</v>
      </c>
      <c r="I59">
        <v>55.77</v>
      </c>
      <c r="J59">
        <v>54.42</v>
      </c>
      <c r="K59">
        <v>53.78</v>
      </c>
      <c r="L59">
        <v>53.7</v>
      </c>
      <c r="M59">
        <v>53.77</v>
      </c>
      <c r="N59">
        <v>53.77</v>
      </c>
      <c r="O59">
        <v>53.2</v>
      </c>
      <c r="P59">
        <v>45.93</v>
      </c>
      <c r="Q59">
        <v>56.38</v>
      </c>
      <c r="R59">
        <v>53.78</v>
      </c>
      <c r="S59">
        <v>53.78</v>
      </c>
      <c r="T59">
        <v>54</v>
      </c>
      <c r="U59">
        <v>52.63</v>
      </c>
    </row>
    <row r="60" spans="1:21">
      <c r="A60" t="s">
        <v>165</v>
      </c>
      <c r="B60">
        <v>53</v>
      </c>
      <c r="C60">
        <v>56</v>
      </c>
      <c r="D60">
        <v>53.05</v>
      </c>
      <c r="E60">
        <v>53.06</v>
      </c>
      <c r="F60">
        <v>53.05</v>
      </c>
      <c r="G60">
        <v>53.06</v>
      </c>
      <c r="H60">
        <v>55.05</v>
      </c>
      <c r="I60">
        <v>55.05</v>
      </c>
      <c r="J60">
        <v>53.72</v>
      </c>
      <c r="K60">
        <v>53.06</v>
      </c>
      <c r="L60">
        <v>53</v>
      </c>
      <c r="M60">
        <v>53.05</v>
      </c>
      <c r="N60">
        <v>53.05</v>
      </c>
      <c r="O60">
        <v>52.56</v>
      </c>
      <c r="P60">
        <v>45.32</v>
      </c>
      <c r="Q60">
        <v>56.36</v>
      </c>
      <c r="R60">
        <v>53.06</v>
      </c>
      <c r="S60">
        <v>53.06</v>
      </c>
      <c r="T60">
        <v>53</v>
      </c>
      <c r="U60">
        <v>52</v>
      </c>
    </row>
    <row r="61" spans="1:21">
      <c r="A61" t="s">
        <v>166</v>
      </c>
      <c r="B61">
        <v>52</v>
      </c>
      <c r="C61">
        <v>54</v>
      </c>
      <c r="D61">
        <v>52.3</v>
      </c>
      <c r="E61">
        <v>52.31</v>
      </c>
      <c r="F61">
        <v>52.3</v>
      </c>
      <c r="G61">
        <v>52.31</v>
      </c>
      <c r="H61">
        <v>54.3</v>
      </c>
      <c r="I61">
        <v>54.3</v>
      </c>
      <c r="J61">
        <v>52.98</v>
      </c>
      <c r="K61">
        <v>52.31</v>
      </c>
      <c r="L61">
        <v>52.2</v>
      </c>
      <c r="M61">
        <v>52.3</v>
      </c>
      <c r="N61">
        <v>52.3</v>
      </c>
      <c r="O61">
        <v>51.68</v>
      </c>
      <c r="P61">
        <v>44.76</v>
      </c>
      <c r="Q61">
        <v>56.34</v>
      </c>
      <c r="R61">
        <v>52.31</v>
      </c>
      <c r="S61">
        <v>52.31</v>
      </c>
      <c r="T61">
        <v>52</v>
      </c>
      <c r="U61">
        <v>51.23</v>
      </c>
    </row>
    <row r="62" spans="1:21">
      <c r="A62" t="s">
        <v>167</v>
      </c>
      <c r="B62">
        <v>51</v>
      </c>
      <c r="C62">
        <v>51</v>
      </c>
      <c r="D62">
        <v>51.25</v>
      </c>
      <c r="E62">
        <v>51.25</v>
      </c>
      <c r="F62">
        <v>51.25</v>
      </c>
      <c r="G62">
        <v>51.25</v>
      </c>
      <c r="H62">
        <v>53.24</v>
      </c>
      <c r="I62">
        <v>53.24</v>
      </c>
      <c r="J62">
        <v>51.82</v>
      </c>
      <c r="K62">
        <v>51.25</v>
      </c>
      <c r="L62">
        <v>51.2</v>
      </c>
      <c r="M62">
        <v>51.25</v>
      </c>
      <c r="N62">
        <v>51.25</v>
      </c>
      <c r="O62">
        <v>50.68</v>
      </c>
      <c r="P62">
        <v>43.86</v>
      </c>
      <c r="Q62">
        <v>56.31</v>
      </c>
      <c r="R62">
        <v>51.25</v>
      </c>
      <c r="S62">
        <v>51.25</v>
      </c>
      <c r="T62">
        <v>51</v>
      </c>
      <c r="U62">
        <v>50.23</v>
      </c>
    </row>
    <row r="63" spans="1:21">
      <c r="A63" t="s">
        <v>168</v>
      </c>
      <c r="B63">
        <v>50</v>
      </c>
      <c r="C63">
        <v>49</v>
      </c>
      <c r="D63">
        <v>50.41</v>
      </c>
      <c r="E63">
        <v>50.42</v>
      </c>
      <c r="F63">
        <v>50.41</v>
      </c>
      <c r="G63">
        <v>50.42</v>
      </c>
      <c r="H63">
        <v>51.91</v>
      </c>
      <c r="I63">
        <v>51.91</v>
      </c>
      <c r="J63">
        <v>51.02</v>
      </c>
      <c r="K63">
        <v>50.42</v>
      </c>
      <c r="L63">
        <v>50.4</v>
      </c>
      <c r="M63">
        <v>50.41</v>
      </c>
      <c r="N63">
        <v>50.41</v>
      </c>
      <c r="O63">
        <v>50.11</v>
      </c>
      <c r="P63">
        <v>43.06</v>
      </c>
      <c r="Q63">
        <v>56.29</v>
      </c>
      <c r="R63">
        <v>50.42</v>
      </c>
      <c r="S63">
        <v>50.42</v>
      </c>
      <c r="T63">
        <v>50</v>
      </c>
      <c r="U63">
        <v>49.63</v>
      </c>
    </row>
    <row r="64" spans="1:21">
      <c r="A64" t="s">
        <v>169</v>
      </c>
      <c r="B64">
        <v>49</v>
      </c>
      <c r="C64">
        <v>46</v>
      </c>
      <c r="D64">
        <v>49.21</v>
      </c>
      <c r="E64">
        <v>49.22</v>
      </c>
      <c r="F64">
        <v>49.21</v>
      </c>
      <c r="G64">
        <v>49.22</v>
      </c>
      <c r="H64">
        <v>50.61</v>
      </c>
      <c r="I64">
        <v>50.61</v>
      </c>
      <c r="J64">
        <v>49.77</v>
      </c>
      <c r="K64">
        <v>49.27</v>
      </c>
      <c r="L64">
        <v>49.2</v>
      </c>
      <c r="M64">
        <v>49.21</v>
      </c>
      <c r="N64">
        <v>49.21</v>
      </c>
      <c r="O64">
        <v>49.12</v>
      </c>
      <c r="P64">
        <v>42.04</v>
      </c>
      <c r="Q64">
        <v>56.26</v>
      </c>
      <c r="R64">
        <v>49.22</v>
      </c>
      <c r="S64">
        <v>49.22</v>
      </c>
      <c r="T64">
        <v>49</v>
      </c>
      <c r="U64">
        <v>48.62</v>
      </c>
    </row>
    <row r="65" spans="1:21">
      <c r="A65" t="s">
        <v>170</v>
      </c>
      <c r="B65">
        <v>48</v>
      </c>
      <c r="C65">
        <v>44</v>
      </c>
      <c r="D65">
        <v>48.4</v>
      </c>
      <c r="E65">
        <v>48.4</v>
      </c>
      <c r="F65">
        <v>48.4</v>
      </c>
      <c r="G65">
        <v>48.4</v>
      </c>
      <c r="H65">
        <v>49.79</v>
      </c>
      <c r="I65">
        <v>49.79</v>
      </c>
      <c r="J65">
        <v>48.93</v>
      </c>
      <c r="K65">
        <v>48.4</v>
      </c>
      <c r="L65">
        <v>48.4</v>
      </c>
      <c r="M65">
        <v>48.4</v>
      </c>
      <c r="N65">
        <v>48.4</v>
      </c>
      <c r="O65">
        <v>48.3</v>
      </c>
      <c r="P65">
        <v>41.34</v>
      </c>
      <c r="Q65">
        <v>56.24</v>
      </c>
      <c r="R65">
        <v>48.4</v>
      </c>
      <c r="S65">
        <v>48.4</v>
      </c>
      <c r="T65">
        <v>48</v>
      </c>
      <c r="U65">
        <v>47.92</v>
      </c>
    </row>
    <row r="66" spans="1:21">
      <c r="A66" t="s">
        <v>171</v>
      </c>
      <c r="B66">
        <v>47</v>
      </c>
      <c r="C66">
        <v>42</v>
      </c>
      <c r="D66">
        <v>47.58</v>
      </c>
      <c r="E66">
        <v>47.58</v>
      </c>
      <c r="F66">
        <v>47.58</v>
      </c>
      <c r="G66">
        <v>47.58</v>
      </c>
      <c r="H66">
        <v>48.58</v>
      </c>
      <c r="I66">
        <v>48.58</v>
      </c>
      <c r="J66">
        <v>48.09</v>
      </c>
      <c r="K66">
        <v>47.58</v>
      </c>
      <c r="L66">
        <v>47.6</v>
      </c>
      <c r="M66">
        <v>47.58</v>
      </c>
      <c r="N66">
        <v>47.58</v>
      </c>
      <c r="O66">
        <v>47.56</v>
      </c>
      <c r="P66">
        <v>40.64</v>
      </c>
      <c r="Q66">
        <v>56.22</v>
      </c>
      <c r="R66">
        <v>47.58</v>
      </c>
      <c r="S66">
        <v>47.58</v>
      </c>
      <c r="T66">
        <v>47</v>
      </c>
      <c r="U66">
        <v>47.17</v>
      </c>
    </row>
    <row r="67" spans="1:21">
      <c r="A67" t="s">
        <v>172</v>
      </c>
      <c r="B67">
        <v>46</v>
      </c>
      <c r="C67">
        <v>40</v>
      </c>
      <c r="D67">
        <v>46.86</v>
      </c>
      <c r="E67">
        <v>46.87</v>
      </c>
      <c r="F67">
        <v>46.86</v>
      </c>
      <c r="G67">
        <v>46.87</v>
      </c>
      <c r="H67">
        <v>47.46</v>
      </c>
      <c r="I67">
        <v>47.46</v>
      </c>
      <c r="J67">
        <v>47.26</v>
      </c>
      <c r="K67">
        <v>46.87</v>
      </c>
      <c r="L67">
        <v>46.9</v>
      </c>
      <c r="M67">
        <v>46.86</v>
      </c>
      <c r="N67">
        <v>46.86</v>
      </c>
      <c r="O67">
        <v>46.87</v>
      </c>
      <c r="P67">
        <v>40.03</v>
      </c>
      <c r="Q67">
        <v>56.2</v>
      </c>
      <c r="R67">
        <v>46.87</v>
      </c>
      <c r="S67">
        <v>46.87</v>
      </c>
      <c r="T67">
        <v>46</v>
      </c>
      <c r="U67">
        <v>46.5</v>
      </c>
    </row>
    <row r="68" spans="1:21">
      <c r="A68" t="s">
        <v>173</v>
      </c>
      <c r="B68">
        <v>45</v>
      </c>
      <c r="C68">
        <v>37</v>
      </c>
      <c r="D68">
        <v>45.74</v>
      </c>
      <c r="E68">
        <v>45.74</v>
      </c>
      <c r="F68">
        <v>45.74</v>
      </c>
      <c r="G68">
        <v>45.74</v>
      </c>
      <c r="H68">
        <v>46.24</v>
      </c>
      <c r="I68">
        <v>46.24</v>
      </c>
      <c r="J68">
        <v>46.03</v>
      </c>
      <c r="K68">
        <v>45.74</v>
      </c>
      <c r="L68">
        <v>45.8</v>
      </c>
      <c r="M68">
        <v>45.74</v>
      </c>
      <c r="N68">
        <v>45.74</v>
      </c>
      <c r="O68">
        <v>45.88</v>
      </c>
      <c r="P68">
        <v>39.07</v>
      </c>
      <c r="Q68">
        <v>56.17</v>
      </c>
      <c r="R68">
        <v>45.74</v>
      </c>
      <c r="S68">
        <v>45.74</v>
      </c>
      <c r="T68">
        <v>45</v>
      </c>
      <c r="U68">
        <v>45.47</v>
      </c>
    </row>
    <row r="69" spans="1:21">
      <c r="A69" t="s">
        <v>174</v>
      </c>
      <c r="B69">
        <v>44</v>
      </c>
      <c r="C69">
        <v>34</v>
      </c>
      <c r="D69">
        <v>44.62</v>
      </c>
      <c r="E69">
        <v>44.62</v>
      </c>
      <c r="F69">
        <v>44.62</v>
      </c>
      <c r="G69">
        <v>44.62</v>
      </c>
      <c r="H69">
        <v>44.82</v>
      </c>
      <c r="I69">
        <v>44.82</v>
      </c>
      <c r="J69">
        <v>44.86</v>
      </c>
      <c r="K69">
        <v>44.62</v>
      </c>
      <c r="L69">
        <v>44.7</v>
      </c>
      <c r="M69">
        <v>44.62</v>
      </c>
      <c r="N69">
        <v>44.62</v>
      </c>
      <c r="O69">
        <v>44.68</v>
      </c>
      <c r="P69">
        <v>38.11</v>
      </c>
      <c r="Q69">
        <v>56.14</v>
      </c>
      <c r="R69">
        <v>44.62</v>
      </c>
      <c r="S69">
        <v>44.62</v>
      </c>
      <c r="T69">
        <v>44</v>
      </c>
      <c r="U69">
        <v>44.37</v>
      </c>
    </row>
    <row r="70" spans="1:21">
      <c r="A70" t="s">
        <v>175</v>
      </c>
      <c r="B70">
        <v>43</v>
      </c>
      <c r="C70">
        <v>31</v>
      </c>
      <c r="D70">
        <v>43.6</v>
      </c>
      <c r="E70">
        <v>43.6</v>
      </c>
      <c r="F70">
        <v>43.6</v>
      </c>
      <c r="G70">
        <v>43.6</v>
      </c>
      <c r="H70">
        <v>43.59</v>
      </c>
      <c r="I70">
        <v>43.59</v>
      </c>
      <c r="J70">
        <v>43.77</v>
      </c>
      <c r="K70">
        <v>43.6</v>
      </c>
      <c r="L70">
        <v>43.6</v>
      </c>
      <c r="M70">
        <v>43.6</v>
      </c>
      <c r="N70">
        <v>43.6</v>
      </c>
      <c r="O70">
        <v>43.78</v>
      </c>
      <c r="P70">
        <v>37.24</v>
      </c>
      <c r="Q70">
        <v>56.11</v>
      </c>
      <c r="R70">
        <v>43.6</v>
      </c>
      <c r="S70">
        <v>43.6</v>
      </c>
      <c r="T70">
        <v>43</v>
      </c>
      <c r="U70">
        <v>43.36</v>
      </c>
    </row>
    <row r="71" spans="1:21">
      <c r="A71" t="s">
        <v>176</v>
      </c>
      <c r="B71">
        <v>42</v>
      </c>
      <c r="C71">
        <v>29</v>
      </c>
      <c r="D71">
        <v>42.82</v>
      </c>
      <c r="E71">
        <v>42.83</v>
      </c>
      <c r="F71">
        <v>42.82</v>
      </c>
      <c r="G71">
        <v>42.83</v>
      </c>
      <c r="H71">
        <v>42.82</v>
      </c>
      <c r="I71">
        <v>42.82</v>
      </c>
      <c r="J71">
        <v>43.08</v>
      </c>
      <c r="K71">
        <v>42.83</v>
      </c>
      <c r="L71">
        <v>42.9</v>
      </c>
      <c r="M71">
        <v>42.82</v>
      </c>
      <c r="N71">
        <v>42.82</v>
      </c>
      <c r="O71">
        <v>43.04</v>
      </c>
      <c r="P71">
        <v>36.58</v>
      </c>
      <c r="Q71">
        <v>56.09</v>
      </c>
      <c r="R71">
        <v>42.83</v>
      </c>
      <c r="S71">
        <v>42.83</v>
      </c>
      <c r="T71">
        <v>42</v>
      </c>
      <c r="U71">
        <v>42.76</v>
      </c>
    </row>
    <row r="72" spans="1:21">
      <c r="A72" t="s">
        <v>177</v>
      </c>
      <c r="B72">
        <v>41</v>
      </c>
      <c r="C72">
        <v>25</v>
      </c>
      <c r="D72">
        <v>41.43</v>
      </c>
      <c r="E72">
        <v>41.43</v>
      </c>
      <c r="F72">
        <v>41.43</v>
      </c>
      <c r="G72">
        <v>41.43</v>
      </c>
      <c r="H72">
        <v>41.42</v>
      </c>
      <c r="I72">
        <v>41.42</v>
      </c>
      <c r="J72">
        <v>41.83</v>
      </c>
      <c r="K72">
        <v>41.43</v>
      </c>
      <c r="L72">
        <v>41.5</v>
      </c>
      <c r="M72">
        <v>41.43</v>
      </c>
      <c r="N72">
        <v>41.43</v>
      </c>
      <c r="O72">
        <v>41.92</v>
      </c>
      <c r="P72">
        <v>35.39</v>
      </c>
      <c r="Q72">
        <v>56.05</v>
      </c>
      <c r="R72">
        <v>41.43</v>
      </c>
      <c r="S72">
        <v>41.43</v>
      </c>
      <c r="T72">
        <v>41</v>
      </c>
      <c r="U72">
        <v>41.65</v>
      </c>
    </row>
    <row r="73" spans="1:21">
      <c r="A73" t="s">
        <v>178</v>
      </c>
      <c r="B73">
        <v>40</v>
      </c>
      <c r="C73">
        <v>21</v>
      </c>
      <c r="D73">
        <v>40.01</v>
      </c>
      <c r="E73">
        <v>40.020000000000003</v>
      </c>
      <c r="F73">
        <v>40.01</v>
      </c>
      <c r="G73">
        <v>40.020000000000003</v>
      </c>
      <c r="H73">
        <v>40.01</v>
      </c>
      <c r="I73">
        <v>40.01</v>
      </c>
      <c r="J73">
        <v>40.68</v>
      </c>
      <c r="K73">
        <v>40.020000000000003</v>
      </c>
      <c r="L73">
        <v>40.1</v>
      </c>
      <c r="M73">
        <v>40.01</v>
      </c>
      <c r="N73">
        <v>40.01</v>
      </c>
      <c r="O73">
        <v>40.520000000000003</v>
      </c>
      <c r="P73">
        <v>34.18</v>
      </c>
      <c r="Q73">
        <v>56.01</v>
      </c>
      <c r="R73">
        <v>40.020000000000003</v>
      </c>
      <c r="S73">
        <v>40.020000000000003</v>
      </c>
      <c r="T73">
        <v>40</v>
      </c>
      <c r="U73">
        <v>40.479999999999997</v>
      </c>
    </row>
    <row r="74" spans="1:21">
      <c r="A74" t="s">
        <v>179</v>
      </c>
      <c r="B74">
        <v>39</v>
      </c>
      <c r="C74">
        <v>18</v>
      </c>
      <c r="D74">
        <v>38.909999999999997</v>
      </c>
      <c r="E74">
        <v>38.92</v>
      </c>
      <c r="F74">
        <v>38.909999999999997</v>
      </c>
      <c r="G74">
        <v>38.92</v>
      </c>
      <c r="H74">
        <v>38.909999999999997</v>
      </c>
      <c r="I74">
        <v>38.909999999999997</v>
      </c>
      <c r="J74">
        <v>39.840000000000003</v>
      </c>
      <c r="K74">
        <v>38.92</v>
      </c>
      <c r="L74">
        <v>39</v>
      </c>
      <c r="M74">
        <v>38.909999999999997</v>
      </c>
      <c r="N74">
        <v>38.909999999999997</v>
      </c>
      <c r="O74">
        <v>39.380000000000003</v>
      </c>
      <c r="P74">
        <v>33.24</v>
      </c>
      <c r="Q74">
        <v>55.98</v>
      </c>
      <c r="R74">
        <v>38.92</v>
      </c>
      <c r="S74">
        <v>38.92</v>
      </c>
      <c r="T74">
        <v>39</v>
      </c>
      <c r="U74">
        <v>39.53</v>
      </c>
    </row>
    <row r="75" spans="1:21">
      <c r="A75" t="s">
        <v>180</v>
      </c>
      <c r="B75">
        <v>38</v>
      </c>
      <c r="C75">
        <v>16</v>
      </c>
      <c r="D75">
        <v>38.15</v>
      </c>
      <c r="E75">
        <v>38.15</v>
      </c>
      <c r="F75">
        <v>38.15</v>
      </c>
      <c r="G75">
        <v>38.15</v>
      </c>
      <c r="H75">
        <v>38.14</v>
      </c>
      <c r="I75">
        <v>38.14</v>
      </c>
      <c r="J75">
        <v>39.24</v>
      </c>
      <c r="K75">
        <v>38.15</v>
      </c>
      <c r="L75">
        <v>38.200000000000003</v>
      </c>
      <c r="M75">
        <v>38.15</v>
      </c>
      <c r="N75">
        <v>38.15</v>
      </c>
      <c r="O75">
        <v>38.61</v>
      </c>
      <c r="P75">
        <v>32.58</v>
      </c>
      <c r="Q75">
        <v>55.96</v>
      </c>
      <c r="R75">
        <v>38.15</v>
      </c>
      <c r="S75">
        <v>38.15</v>
      </c>
      <c r="T75">
        <v>38</v>
      </c>
      <c r="U75">
        <v>38.869999999999997</v>
      </c>
    </row>
    <row r="76" spans="1:21">
      <c r="A76" t="s">
        <v>181</v>
      </c>
      <c r="B76">
        <v>37</v>
      </c>
      <c r="C76">
        <v>12</v>
      </c>
      <c r="D76">
        <v>36.82</v>
      </c>
      <c r="E76">
        <v>36.83</v>
      </c>
      <c r="F76">
        <v>36.82</v>
      </c>
      <c r="G76">
        <v>36.83</v>
      </c>
      <c r="H76">
        <v>36.82</v>
      </c>
      <c r="I76">
        <v>36.82</v>
      </c>
      <c r="J76">
        <v>37.840000000000003</v>
      </c>
      <c r="K76">
        <v>36.83</v>
      </c>
      <c r="L76">
        <v>36.9</v>
      </c>
      <c r="M76">
        <v>36.82</v>
      </c>
      <c r="N76">
        <v>36.82</v>
      </c>
      <c r="O76">
        <v>37.32</v>
      </c>
      <c r="P76">
        <v>31.45</v>
      </c>
      <c r="Q76">
        <v>55.92</v>
      </c>
      <c r="R76">
        <v>36.83</v>
      </c>
      <c r="S76">
        <v>36.83</v>
      </c>
      <c r="T76">
        <v>37</v>
      </c>
      <c r="U76">
        <v>37.43</v>
      </c>
    </row>
    <row r="77" spans="1:21">
      <c r="A77" t="s">
        <v>182</v>
      </c>
      <c r="B77">
        <v>36</v>
      </c>
      <c r="C77">
        <v>8</v>
      </c>
      <c r="D77">
        <v>35.26</v>
      </c>
      <c r="E77">
        <v>35.270000000000003</v>
      </c>
      <c r="F77">
        <v>35.26</v>
      </c>
      <c r="G77">
        <v>35.270000000000003</v>
      </c>
      <c r="H77">
        <v>35.26</v>
      </c>
      <c r="I77">
        <v>35.26</v>
      </c>
      <c r="J77">
        <v>36.44</v>
      </c>
      <c r="K77">
        <v>35.270000000000003</v>
      </c>
      <c r="L77">
        <v>35.299999999999997</v>
      </c>
      <c r="M77">
        <v>35.26</v>
      </c>
      <c r="N77">
        <v>35.26</v>
      </c>
      <c r="O77">
        <v>35.46</v>
      </c>
      <c r="P77">
        <v>30.12</v>
      </c>
      <c r="Q77">
        <v>55.88</v>
      </c>
      <c r="R77">
        <v>35.270000000000003</v>
      </c>
      <c r="S77">
        <v>35.270000000000003</v>
      </c>
      <c r="T77">
        <v>36</v>
      </c>
      <c r="U77">
        <v>35.83</v>
      </c>
    </row>
    <row r="78" spans="1:21">
      <c r="A78" t="s">
        <v>183</v>
      </c>
      <c r="B78">
        <v>35</v>
      </c>
      <c r="C78">
        <v>6</v>
      </c>
      <c r="D78">
        <v>34.25</v>
      </c>
      <c r="E78">
        <v>34.25</v>
      </c>
      <c r="F78">
        <v>34.25</v>
      </c>
      <c r="G78">
        <v>34.25</v>
      </c>
      <c r="H78">
        <v>34.24</v>
      </c>
      <c r="I78">
        <v>34.24</v>
      </c>
      <c r="J78">
        <v>35.229999999999997</v>
      </c>
      <c r="K78">
        <v>34.25</v>
      </c>
      <c r="L78">
        <v>34.299999999999997</v>
      </c>
      <c r="M78">
        <v>34.25</v>
      </c>
      <c r="N78">
        <v>34.25</v>
      </c>
      <c r="O78">
        <v>34.57</v>
      </c>
      <c r="P78">
        <v>29.25</v>
      </c>
      <c r="Q78">
        <v>55.86</v>
      </c>
      <c r="R78">
        <v>34.25</v>
      </c>
      <c r="S78">
        <v>34.25</v>
      </c>
      <c r="T78">
        <v>35</v>
      </c>
      <c r="U78">
        <v>34.97</v>
      </c>
    </row>
    <row r="79" spans="1:21">
      <c r="A79" t="s">
        <v>184</v>
      </c>
      <c r="B79">
        <v>34</v>
      </c>
      <c r="C79">
        <v>4</v>
      </c>
      <c r="D79">
        <v>33.26</v>
      </c>
      <c r="E79">
        <v>33.270000000000003</v>
      </c>
      <c r="F79">
        <v>33.26</v>
      </c>
      <c r="G79">
        <v>33.270000000000003</v>
      </c>
      <c r="H79">
        <v>33.26</v>
      </c>
      <c r="I79">
        <v>33.26</v>
      </c>
      <c r="J79">
        <v>33.72</v>
      </c>
      <c r="K79">
        <v>33.270000000000003</v>
      </c>
      <c r="L79">
        <v>33.299999999999997</v>
      </c>
      <c r="M79">
        <v>33.26</v>
      </c>
      <c r="N79">
        <v>33.26</v>
      </c>
      <c r="O79">
        <v>33.54</v>
      </c>
      <c r="P79">
        <v>28.41</v>
      </c>
      <c r="Q79">
        <v>55.84</v>
      </c>
      <c r="R79">
        <v>33.270000000000003</v>
      </c>
      <c r="S79">
        <v>33.270000000000003</v>
      </c>
      <c r="T79">
        <v>34</v>
      </c>
      <c r="U79">
        <v>34.119999999999997</v>
      </c>
    </row>
    <row r="80" spans="1:21">
      <c r="A80" t="s">
        <v>185</v>
      </c>
      <c r="B80">
        <v>33</v>
      </c>
      <c r="C80">
        <v>3</v>
      </c>
      <c r="D80">
        <v>32.6</v>
      </c>
      <c r="E80">
        <v>32.6</v>
      </c>
      <c r="F80">
        <v>32.6</v>
      </c>
      <c r="G80">
        <v>32.6</v>
      </c>
      <c r="H80">
        <v>32.6</v>
      </c>
      <c r="I80">
        <v>32.6</v>
      </c>
      <c r="J80">
        <v>32.83</v>
      </c>
      <c r="K80">
        <v>32.6</v>
      </c>
      <c r="L80">
        <v>32.6</v>
      </c>
      <c r="M80">
        <v>32.6</v>
      </c>
      <c r="N80">
        <v>32.6</v>
      </c>
      <c r="O80">
        <v>32.83</v>
      </c>
      <c r="P80">
        <v>27.84</v>
      </c>
      <c r="Q80">
        <v>55.83</v>
      </c>
      <c r="R80">
        <v>32.6</v>
      </c>
      <c r="S80">
        <v>32.6</v>
      </c>
      <c r="T80">
        <v>33</v>
      </c>
      <c r="U80">
        <v>33.54</v>
      </c>
    </row>
    <row r="81" spans="1:21">
      <c r="A81" t="s">
        <v>186</v>
      </c>
      <c r="B81">
        <v>32</v>
      </c>
      <c r="C81">
        <v>1</v>
      </c>
      <c r="D81">
        <v>30.8</v>
      </c>
      <c r="E81">
        <v>30.98</v>
      </c>
      <c r="F81">
        <v>30.8</v>
      </c>
      <c r="G81">
        <v>30.8</v>
      </c>
      <c r="H81">
        <v>30.8</v>
      </c>
      <c r="I81">
        <v>30.8</v>
      </c>
      <c r="J81">
        <v>30.72</v>
      </c>
      <c r="K81">
        <v>30.8</v>
      </c>
      <c r="L81">
        <v>29.9</v>
      </c>
      <c r="M81">
        <v>30.8</v>
      </c>
      <c r="N81">
        <v>30.8</v>
      </c>
      <c r="O81">
        <v>30.41</v>
      </c>
      <c r="P81">
        <v>26.31</v>
      </c>
      <c r="Q81">
        <v>55.81</v>
      </c>
      <c r="R81">
        <v>30.8</v>
      </c>
      <c r="S81">
        <v>30.8</v>
      </c>
      <c r="T81">
        <v>32</v>
      </c>
      <c r="U81">
        <v>31.5</v>
      </c>
    </row>
    <row r="82" spans="1:21">
      <c r="A82" t="s">
        <v>187</v>
      </c>
      <c r="B82">
        <v>31</v>
      </c>
      <c r="C82">
        <v>1</v>
      </c>
      <c r="D82">
        <v>29.8</v>
      </c>
      <c r="E82">
        <v>30.98</v>
      </c>
      <c r="F82">
        <v>30.8</v>
      </c>
      <c r="G82">
        <v>30.8</v>
      </c>
      <c r="H82">
        <v>30.8</v>
      </c>
      <c r="I82">
        <v>30.8</v>
      </c>
      <c r="J82">
        <v>30.72</v>
      </c>
      <c r="K82">
        <v>30.8</v>
      </c>
      <c r="L82">
        <v>29.9</v>
      </c>
      <c r="M82">
        <v>30.8</v>
      </c>
      <c r="N82">
        <v>30.8</v>
      </c>
      <c r="O82">
        <v>30.41</v>
      </c>
      <c r="P82">
        <v>26.31</v>
      </c>
      <c r="Q82">
        <v>55.81</v>
      </c>
      <c r="R82">
        <v>30.8</v>
      </c>
      <c r="S82">
        <v>30.8</v>
      </c>
      <c r="T82">
        <v>31</v>
      </c>
      <c r="U82">
        <v>30.56</v>
      </c>
    </row>
    <row r="83" spans="1:21">
      <c r="A83" t="s">
        <v>188</v>
      </c>
      <c r="B83">
        <v>30</v>
      </c>
      <c r="C83">
        <v>0</v>
      </c>
      <c r="D83">
        <v>28.8</v>
      </c>
      <c r="E83">
        <v>28.8</v>
      </c>
      <c r="F83">
        <v>28.8</v>
      </c>
      <c r="G83">
        <v>28.8</v>
      </c>
      <c r="H83">
        <v>28.8</v>
      </c>
      <c r="I83">
        <v>28.8</v>
      </c>
      <c r="J83">
        <v>28.08</v>
      </c>
      <c r="K83">
        <v>28.8</v>
      </c>
      <c r="L83">
        <v>25.9</v>
      </c>
      <c r="M83">
        <v>28.8</v>
      </c>
      <c r="N83">
        <v>28.8</v>
      </c>
      <c r="O83">
        <v>28.02</v>
      </c>
      <c r="P83">
        <v>0</v>
      </c>
      <c r="Q83">
        <v>0</v>
      </c>
      <c r="R83">
        <v>28.8</v>
      </c>
      <c r="S83">
        <v>28.8</v>
      </c>
      <c r="T83">
        <v>30</v>
      </c>
      <c r="U83">
        <v>29.62</v>
      </c>
    </row>
    <row r="84" spans="1:21">
      <c r="A84" t="s">
        <v>189</v>
      </c>
      <c r="B84">
        <v>67</v>
      </c>
      <c r="C84">
        <v>99</v>
      </c>
      <c r="D84">
        <v>66.3</v>
      </c>
      <c r="E84">
        <v>66.22</v>
      </c>
      <c r="F84">
        <v>66.3</v>
      </c>
      <c r="G84">
        <v>66.3</v>
      </c>
      <c r="H84">
        <v>68.3</v>
      </c>
      <c r="I84">
        <v>68.3</v>
      </c>
      <c r="J84">
        <v>66.67</v>
      </c>
      <c r="K84">
        <v>66.7</v>
      </c>
      <c r="L84">
        <v>66.7</v>
      </c>
      <c r="M84">
        <v>66.3</v>
      </c>
      <c r="N84">
        <v>66.3</v>
      </c>
      <c r="O84">
        <v>67.989999999999995</v>
      </c>
      <c r="P84">
        <v>56.63</v>
      </c>
      <c r="Q84">
        <v>56.79</v>
      </c>
      <c r="R84">
        <v>66.3</v>
      </c>
      <c r="S84">
        <v>66.7</v>
      </c>
      <c r="T84">
        <v>67</v>
      </c>
      <c r="U84">
        <v>69.5</v>
      </c>
    </row>
    <row r="85" spans="1:21">
      <c r="A85" t="s">
        <v>190</v>
      </c>
      <c r="B85">
        <v>66</v>
      </c>
      <c r="C85">
        <v>97</v>
      </c>
      <c r="D85">
        <v>65.180000000000007</v>
      </c>
      <c r="E85">
        <v>65.180000000000007</v>
      </c>
      <c r="F85">
        <v>65.180000000000007</v>
      </c>
      <c r="G85">
        <v>65.180000000000007</v>
      </c>
      <c r="H85">
        <v>67.180000000000007</v>
      </c>
      <c r="I85">
        <v>67.180000000000007</v>
      </c>
      <c r="J85">
        <v>65.91</v>
      </c>
      <c r="K85">
        <v>65.180000000000007</v>
      </c>
      <c r="L85">
        <v>65.900000000000006</v>
      </c>
      <c r="M85">
        <v>65.180000000000007</v>
      </c>
      <c r="N85">
        <v>65.180000000000007</v>
      </c>
      <c r="O85">
        <v>66.180000000000007</v>
      </c>
      <c r="P85">
        <v>55.67</v>
      </c>
      <c r="Q85">
        <v>56.77</v>
      </c>
      <c r="R85">
        <v>65.180000000000007</v>
      </c>
      <c r="S85">
        <v>65.180000000000007</v>
      </c>
      <c r="T85">
        <v>66</v>
      </c>
      <c r="U85">
        <v>67.180000000000007</v>
      </c>
    </row>
    <row r="86" spans="1:21">
      <c r="A86" t="s">
        <v>191</v>
      </c>
      <c r="B86">
        <v>65</v>
      </c>
      <c r="C86">
        <v>95</v>
      </c>
      <c r="D86">
        <v>64.319999999999993</v>
      </c>
      <c r="E86">
        <v>64.33</v>
      </c>
      <c r="F86">
        <v>64.319999999999993</v>
      </c>
      <c r="G86">
        <v>64.33</v>
      </c>
      <c r="H86">
        <v>66.319999999999993</v>
      </c>
      <c r="I86">
        <v>66.319999999999993</v>
      </c>
      <c r="J86">
        <v>65.150000000000006</v>
      </c>
      <c r="K86">
        <v>64.33</v>
      </c>
      <c r="L86">
        <v>65.099999999999994</v>
      </c>
      <c r="M86">
        <v>64.319999999999993</v>
      </c>
      <c r="N86">
        <v>64.319999999999993</v>
      </c>
      <c r="O86">
        <v>65.400000000000006</v>
      </c>
      <c r="P86">
        <v>54.94</v>
      </c>
      <c r="Q86">
        <v>56.75</v>
      </c>
      <c r="R86">
        <v>64.33</v>
      </c>
      <c r="S86">
        <v>64.33</v>
      </c>
      <c r="T86">
        <v>65</v>
      </c>
      <c r="U86">
        <v>65.95</v>
      </c>
    </row>
    <row r="87" spans="1:21">
      <c r="A87" t="s">
        <v>192</v>
      </c>
      <c r="B87">
        <v>64</v>
      </c>
      <c r="C87">
        <v>93</v>
      </c>
      <c r="D87">
        <v>63.63</v>
      </c>
      <c r="E87">
        <v>63.63</v>
      </c>
      <c r="F87">
        <v>63.63</v>
      </c>
      <c r="G87">
        <v>63.63</v>
      </c>
      <c r="H87">
        <v>65.63</v>
      </c>
      <c r="I87">
        <v>65.63</v>
      </c>
      <c r="J87">
        <v>64.42</v>
      </c>
      <c r="K87">
        <v>63.63</v>
      </c>
      <c r="L87">
        <v>64.400000000000006</v>
      </c>
      <c r="M87">
        <v>63.63</v>
      </c>
      <c r="N87">
        <v>63.63</v>
      </c>
      <c r="O87">
        <v>64.239999999999995</v>
      </c>
      <c r="P87">
        <v>54.35</v>
      </c>
      <c r="Q87">
        <v>56.73</v>
      </c>
      <c r="R87">
        <v>63.63</v>
      </c>
      <c r="S87">
        <v>63.63</v>
      </c>
      <c r="T87">
        <v>64</v>
      </c>
      <c r="U87">
        <v>64.84</v>
      </c>
    </row>
    <row r="88" spans="1:21">
      <c r="A88" t="s">
        <v>193</v>
      </c>
      <c r="B88">
        <v>63</v>
      </c>
      <c r="C88">
        <v>89</v>
      </c>
      <c r="D88">
        <v>62.42</v>
      </c>
      <c r="E88">
        <v>62.43</v>
      </c>
      <c r="F88">
        <v>62.42</v>
      </c>
      <c r="G88">
        <v>62.43</v>
      </c>
      <c r="H88">
        <v>64.42</v>
      </c>
      <c r="I88">
        <v>64.42</v>
      </c>
      <c r="J88">
        <v>63.04</v>
      </c>
      <c r="K88">
        <v>62.43</v>
      </c>
      <c r="L88">
        <v>63.1</v>
      </c>
      <c r="M88">
        <v>62.42</v>
      </c>
      <c r="N88">
        <v>62.42</v>
      </c>
      <c r="O88">
        <v>62.78</v>
      </c>
      <c r="P88">
        <v>53.32</v>
      </c>
      <c r="Q88">
        <v>56.69</v>
      </c>
      <c r="R88">
        <v>62.43</v>
      </c>
      <c r="S88">
        <v>62.43</v>
      </c>
      <c r="T88">
        <v>63</v>
      </c>
      <c r="U88">
        <v>63.15</v>
      </c>
    </row>
    <row r="89" spans="1:21">
      <c r="A89" t="s">
        <v>194</v>
      </c>
      <c r="B89">
        <v>62</v>
      </c>
      <c r="C89">
        <v>84</v>
      </c>
      <c r="D89">
        <v>61.1</v>
      </c>
      <c r="E89">
        <v>61.11</v>
      </c>
      <c r="F89">
        <v>61.1</v>
      </c>
      <c r="G89">
        <v>61.11</v>
      </c>
      <c r="H89">
        <v>63.1</v>
      </c>
      <c r="I89">
        <v>63.1</v>
      </c>
      <c r="J89">
        <v>61.52</v>
      </c>
      <c r="K89">
        <v>61.11</v>
      </c>
      <c r="L89">
        <v>61.6</v>
      </c>
      <c r="M89">
        <v>61.1</v>
      </c>
      <c r="N89">
        <v>61.1</v>
      </c>
      <c r="O89">
        <v>61.14</v>
      </c>
      <c r="P89">
        <v>52.19</v>
      </c>
      <c r="Q89">
        <v>56.64</v>
      </c>
      <c r="R89">
        <v>61.11</v>
      </c>
      <c r="S89">
        <v>61.11</v>
      </c>
      <c r="T89">
        <v>62</v>
      </c>
      <c r="U89">
        <v>61.42</v>
      </c>
    </row>
    <row r="90" spans="1:21">
      <c r="A90" t="s">
        <v>195</v>
      </c>
      <c r="B90">
        <v>61</v>
      </c>
      <c r="C90">
        <v>80</v>
      </c>
      <c r="D90">
        <v>60.15</v>
      </c>
      <c r="E90">
        <v>60.15</v>
      </c>
      <c r="F90">
        <v>60.15</v>
      </c>
      <c r="G90">
        <v>60.15</v>
      </c>
      <c r="H90">
        <v>62.14</v>
      </c>
      <c r="I90">
        <v>62.14</v>
      </c>
      <c r="J90">
        <v>60.44</v>
      </c>
      <c r="K90">
        <v>60.15</v>
      </c>
      <c r="L90">
        <v>60.1</v>
      </c>
      <c r="M90">
        <v>60.15</v>
      </c>
      <c r="N90">
        <v>60.15</v>
      </c>
      <c r="O90">
        <v>59.71</v>
      </c>
      <c r="P90">
        <v>51.37</v>
      </c>
      <c r="Q90">
        <v>56.6</v>
      </c>
      <c r="R90">
        <v>60.15</v>
      </c>
      <c r="S90">
        <v>60.15</v>
      </c>
      <c r="T90">
        <v>61</v>
      </c>
      <c r="U90">
        <v>59.93</v>
      </c>
    </row>
    <row r="91" spans="1:21">
      <c r="A91" t="s">
        <v>196</v>
      </c>
      <c r="B91">
        <v>60</v>
      </c>
      <c r="C91">
        <v>75</v>
      </c>
      <c r="D91">
        <v>58.92</v>
      </c>
      <c r="E91">
        <v>58.92</v>
      </c>
      <c r="F91">
        <v>58.92</v>
      </c>
      <c r="G91">
        <v>58.92</v>
      </c>
      <c r="H91">
        <v>60.92</v>
      </c>
      <c r="I91">
        <v>60.92</v>
      </c>
      <c r="J91">
        <v>59.2</v>
      </c>
      <c r="K91">
        <v>58.92</v>
      </c>
      <c r="L91">
        <v>58.9</v>
      </c>
      <c r="M91">
        <v>58.92</v>
      </c>
      <c r="N91">
        <v>58.92</v>
      </c>
      <c r="O91">
        <v>58.13</v>
      </c>
      <c r="P91">
        <v>50.33</v>
      </c>
      <c r="Q91">
        <v>56.55</v>
      </c>
      <c r="R91">
        <v>58.92</v>
      </c>
      <c r="S91">
        <v>58.92</v>
      </c>
      <c r="T91">
        <v>60</v>
      </c>
      <c r="U91">
        <v>58.13</v>
      </c>
    </row>
    <row r="92" spans="1:21">
      <c r="A92" t="s">
        <v>197</v>
      </c>
      <c r="B92">
        <v>59</v>
      </c>
      <c r="C92">
        <v>73</v>
      </c>
      <c r="D92">
        <v>58.35</v>
      </c>
      <c r="E92">
        <v>58.36</v>
      </c>
      <c r="F92">
        <v>58.35</v>
      </c>
      <c r="G92">
        <v>58.36</v>
      </c>
      <c r="H92">
        <v>60.35</v>
      </c>
      <c r="I92">
        <v>60.35</v>
      </c>
      <c r="J92">
        <v>58.71</v>
      </c>
      <c r="K92">
        <v>58.36</v>
      </c>
      <c r="L92">
        <v>58.3</v>
      </c>
      <c r="M92">
        <v>58.35</v>
      </c>
      <c r="N92">
        <v>58.35</v>
      </c>
      <c r="O92">
        <v>57.55</v>
      </c>
      <c r="P92">
        <v>49.84</v>
      </c>
      <c r="Q92">
        <v>56.53</v>
      </c>
      <c r="R92">
        <v>58.36</v>
      </c>
      <c r="S92">
        <v>58.36</v>
      </c>
      <c r="T92">
        <v>59</v>
      </c>
      <c r="U92">
        <v>57.41</v>
      </c>
    </row>
    <row r="93" spans="1:21">
      <c r="A93" t="s">
        <v>198</v>
      </c>
      <c r="B93">
        <v>58</v>
      </c>
      <c r="C93">
        <v>70</v>
      </c>
      <c r="D93">
        <v>57.51</v>
      </c>
      <c r="E93">
        <v>57.52</v>
      </c>
      <c r="F93">
        <v>57.51</v>
      </c>
      <c r="G93">
        <v>57.52</v>
      </c>
      <c r="H93">
        <v>59.51</v>
      </c>
      <c r="I93">
        <v>59.51</v>
      </c>
      <c r="J93">
        <v>57.96</v>
      </c>
      <c r="K93">
        <v>57.52</v>
      </c>
      <c r="L93">
        <v>57.5</v>
      </c>
      <c r="M93">
        <v>57.51</v>
      </c>
      <c r="N93">
        <v>57.51</v>
      </c>
      <c r="O93">
        <v>56.55</v>
      </c>
      <c r="P93">
        <v>49.13</v>
      </c>
      <c r="Q93">
        <v>56.5</v>
      </c>
      <c r="R93">
        <v>57.52</v>
      </c>
      <c r="S93">
        <v>57.52</v>
      </c>
      <c r="T93">
        <v>58</v>
      </c>
      <c r="U93">
        <v>56.54</v>
      </c>
    </row>
    <row r="94" spans="1:21">
      <c r="A94" t="s">
        <v>199</v>
      </c>
      <c r="B94">
        <v>57</v>
      </c>
      <c r="C94">
        <v>67</v>
      </c>
      <c r="D94">
        <v>56.69</v>
      </c>
      <c r="E94">
        <v>56.7</v>
      </c>
      <c r="F94">
        <v>56.69</v>
      </c>
      <c r="G94">
        <v>56.7</v>
      </c>
      <c r="H94">
        <v>58.69</v>
      </c>
      <c r="I94">
        <v>58.69</v>
      </c>
      <c r="J94">
        <v>57.17</v>
      </c>
      <c r="K94">
        <v>56.7</v>
      </c>
      <c r="L94">
        <v>56.6</v>
      </c>
      <c r="M94">
        <v>56.69</v>
      </c>
      <c r="N94">
        <v>56.69</v>
      </c>
      <c r="O94">
        <v>56.02</v>
      </c>
      <c r="P94">
        <v>48.43</v>
      </c>
      <c r="Q94">
        <v>56.47</v>
      </c>
      <c r="R94">
        <v>56.7</v>
      </c>
      <c r="S94">
        <v>56.7</v>
      </c>
      <c r="T94">
        <v>57</v>
      </c>
      <c r="U94">
        <v>55.77</v>
      </c>
    </row>
    <row r="95" spans="1:21">
      <c r="A95" t="s">
        <v>200</v>
      </c>
      <c r="B95">
        <v>56</v>
      </c>
      <c r="C95">
        <v>64</v>
      </c>
      <c r="D95">
        <v>55.81</v>
      </c>
      <c r="E95">
        <v>55.82</v>
      </c>
      <c r="F95">
        <v>55.81</v>
      </c>
      <c r="G95">
        <v>55.82</v>
      </c>
      <c r="H95">
        <v>57.81</v>
      </c>
      <c r="I95">
        <v>57.81</v>
      </c>
      <c r="J95">
        <v>56.33</v>
      </c>
      <c r="K95">
        <v>55.82</v>
      </c>
      <c r="L95">
        <v>55.7</v>
      </c>
      <c r="M95">
        <v>55.81</v>
      </c>
      <c r="N95">
        <v>55.81</v>
      </c>
      <c r="O95">
        <v>55.25</v>
      </c>
      <c r="P95">
        <v>47.67</v>
      </c>
      <c r="Q95">
        <v>56.44</v>
      </c>
      <c r="R95">
        <v>55.82</v>
      </c>
      <c r="S95">
        <v>55.82</v>
      </c>
      <c r="T95">
        <v>56</v>
      </c>
      <c r="U95">
        <v>54.7</v>
      </c>
    </row>
    <row r="96" spans="1:21">
      <c r="A96" t="s">
        <v>201</v>
      </c>
      <c r="B96">
        <v>55</v>
      </c>
      <c r="C96">
        <v>61</v>
      </c>
      <c r="D96">
        <v>54.85</v>
      </c>
      <c r="E96">
        <v>54.86</v>
      </c>
      <c r="F96">
        <v>54.85</v>
      </c>
      <c r="G96">
        <v>54.86</v>
      </c>
      <c r="H96">
        <v>56.85</v>
      </c>
      <c r="I96">
        <v>56.85</v>
      </c>
      <c r="J96">
        <v>55.41</v>
      </c>
      <c r="K96">
        <v>54.86</v>
      </c>
      <c r="L96">
        <v>54.8</v>
      </c>
      <c r="M96">
        <v>54.85</v>
      </c>
      <c r="N96">
        <v>54.85</v>
      </c>
      <c r="O96">
        <v>54.19</v>
      </c>
      <c r="P96">
        <v>46.85</v>
      </c>
      <c r="Q96">
        <v>56.41</v>
      </c>
      <c r="R96">
        <v>54.86</v>
      </c>
      <c r="S96">
        <v>54.86</v>
      </c>
      <c r="T96">
        <v>55</v>
      </c>
      <c r="U96">
        <v>53.63</v>
      </c>
    </row>
    <row r="97" spans="1:21">
      <c r="A97" t="s">
        <v>202</v>
      </c>
      <c r="B97">
        <v>54</v>
      </c>
      <c r="C97">
        <v>60</v>
      </c>
      <c r="D97">
        <v>54.45</v>
      </c>
      <c r="E97">
        <v>54.46</v>
      </c>
      <c r="F97">
        <v>54.45</v>
      </c>
      <c r="G97">
        <v>54.46</v>
      </c>
      <c r="H97">
        <v>56.45</v>
      </c>
      <c r="I97">
        <v>56.45</v>
      </c>
      <c r="J97">
        <v>55.09</v>
      </c>
      <c r="K97">
        <v>54.46</v>
      </c>
      <c r="L97">
        <v>54.4</v>
      </c>
      <c r="M97">
        <v>54.45</v>
      </c>
      <c r="N97">
        <v>54.45</v>
      </c>
      <c r="O97">
        <v>53.87</v>
      </c>
      <c r="P97">
        <v>46.51</v>
      </c>
      <c r="Q97">
        <v>56.4</v>
      </c>
      <c r="R97">
        <v>54.46</v>
      </c>
      <c r="S97">
        <v>54.46</v>
      </c>
      <c r="T97">
        <v>54</v>
      </c>
      <c r="U97">
        <v>53.27</v>
      </c>
    </row>
    <row r="98" spans="1:21">
      <c r="A98" t="s">
        <v>203</v>
      </c>
      <c r="B98">
        <v>53</v>
      </c>
      <c r="C98">
        <v>58</v>
      </c>
      <c r="D98">
        <v>53.77</v>
      </c>
      <c r="E98">
        <v>53.78</v>
      </c>
      <c r="F98">
        <v>53.77</v>
      </c>
      <c r="G98">
        <v>53.78</v>
      </c>
      <c r="H98">
        <v>55.77</v>
      </c>
      <c r="I98">
        <v>55.77</v>
      </c>
      <c r="J98">
        <v>54.42</v>
      </c>
      <c r="K98">
        <v>53.78</v>
      </c>
      <c r="L98">
        <v>53.7</v>
      </c>
      <c r="M98">
        <v>53.77</v>
      </c>
      <c r="N98">
        <v>53.77</v>
      </c>
      <c r="O98">
        <v>53.2</v>
      </c>
      <c r="P98">
        <v>45.93</v>
      </c>
      <c r="Q98">
        <v>56.38</v>
      </c>
      <c r="R98">
        <v>53.78</v>
      </c>
      <c r="S98">
        <v>53.78</v>
      </c>
      <c r="T98">
        <v>53</v>
      </c>
      <c r="U98">
        <v>52.63</v>
      </c>
    </row>
    <row r="99" spans="1:21">
      <c r="A99" t="s">
        <v>204</v>
      </c>
      <c r="B99">
        <v>52</v>
      </c>
      <c r="C99">
        <v>56</v>
      </c>
      <c r="D99">
        <v>53.05</v>
      </c>
      <c r="E99">
        <v>53.06</v>
      </c>
      <c r="F99">
        <v>53.05</v>
      </c>
      <c r="G99">
        <v>53.06</v>
      </c>
      <c r="H99">
        <v>55.05</v>
      </c>
      <c r="I99">
        <v>55.05</v>
      </c>
      <c r="J99">
        <v>53.72</v>
      </c>
      <c r="K99">
        <v>53.06</v>
      </c>
      <c r="L99">
        <v>53</v>
      </c>
      <c r="M99">
        <v>53.05</v>
      </c>
      <c r="N99">
        <v>53.05</v>
      </c>
      <c r="O99">
        <v>52.56</v>
      </c>
      <c r="P99">
        <v>45.32</v>
      </c>
      <c r="Q99">
        <v>56.36</v>
      </c>
      <c r="R99">
        <v>53.06</v>
      </c>
      <c r="S99">
        <v>53.06</v>
      </c>
      <c r="T99">
        <v>52</v>
      </c>
      <c r="U99">
        <v>52</v>
      </c>
    </row>
    <row r="100" spans="1:21">
      <c r="A100" t="s">
        <v>205</v>
      </c>
      <c r="B100">
        <v>51</v>
      </c>
      <c r="C100">
        <v>53</v>
      </c>
      <c r="D100">
        <v>51.95</v>
      </c>
      <c r="E100">
        <v>51.96</v>
      </c>
      <c r="F100">
        <v>51.95</v>
      </c>
      <c r="G100">
        <v>51.96</v>
      </c>
      <c r="H100">
        <v>53.95</v>
      </c>
      <c r="I100">
        <v>53.95</v>
      </c>
      <c r="J100">
        <v>52.6</v>
      </c>
      <c r="K100">
        <v>51.96</v>
      </c>
      <c r="L100">
        <v>51.9</v>
      </c>
      <c r="M100">
        <v>51.95</v>
      </c>
      <c r="N100">
        <v>51.95</v>
      </c>
      <c r="O100">
        <v>51.4</v>
      </c>
      <c r="P100">
        <v>44.46</v>
      </c>
      <c r="Q100">
        <v>56.33</v>
      </c>
      <c r="R100">
        <v>51.96</v>
      </c>
      <c r="S100">
        <v>51.96</v>
      </c>
      <c r="T100">
        <v>51</v>
      </c>
      <c r="U100">
        <v>50.9</v>
      </c>
    </row>
    <row r="101" spans="1:21">
      <c r="A101" t="s">
        <v>206</v>
      </c>
      <c r="B101">
        <v>50</v>
      </c>
      <c r="C101">
        <v>51</v>
      </c>
      <c r="D101">
        <v>51.25</v>
      </c>
      <c r="E101">
        <v>51.25</v>
      </c>
      <c r="F101">
        <v>51.25</v>
      </c>
      <c r="G101">
        <v>51.25</v>
      </c>
      <c r="H101">
        <v>53.24</v>
      </c>
      <c r="I101">
        <v>53.24</v>
      </c>
      <c r="J101">
        <v>51.82</v>
      </c>
      <c r="K101">
        <v>51.25</v>
      </c>
      <c r="L101">
        <v>51.2</v>
      </c>
      <c r="M101">
        <v>51.25</v>
      </c>
      <c r="N101">
        <v>51.25</v>
      </c>
      <c r="O101">
        <v>50.68</v>
      </c>
      <c r="P101">
        <v>43.86</v>
      </c>
      <c r="Q101">
        <v>56.31</v>
      </c>
      <c r="R101">
        <v>51.25</v>
      </c>
      <c r="S101">
        <v>51.25</v>
      </c>
      <c r="T101">
        <v>50</v>
      </c>
      <c r="U101">
        <v>50.23</v>
      </c>
    </row>
    <row r="102" spans="1:21">
      <c r="A102" t="s">
        <v>207</v>
      </c>
      <c r="B102">
        <v>49</v>
      </c>
      <c r="C102">
        <v>50</v>
      </c>
      <c r="D102">
        <v>50.85</v>
      </c>
      <c r="E102">
        <v>50.85</v>
      </c>
      <c r="F102">
        <v>50.85</v>
      </c>
      <c r="G102">
        <v>50.85</v>
      </c>
      <c r="H102">
        <v>52.84</v>
      </c>
      <c r="I102">
        <v>52.84</v>
      </c>
      <c r="J102">
        <v>51.42</v>
      </c>
      <c r="K102">
        <v>50.85</v>
      </c>
      <c r="L102">
        <v>50.8</v>
      </c>
      <c r="M102">
        <v>50.85</v>
      </c>
      <c r="N102">
        <v>50.85</v>
      </c>
      <c r="O102">
        <v>50.46</v>
      </c>
      <c r="P102">
        <v>43.43</v>
      </c>
      <c r="Q102">
        <v>56.3</v>
      </c>
      <c r="R102">
        <v>50.85</v>
      </c>
      <c r="S102">
        <v>50.85</v>
      </c>
      <c r="T102">
        <v>49</v>
      </c>
      <c r="U102">
        <v>49.93</v>
      </c>
    </row>
    <row r="103" spans="1:21">
      <c r="A103" t="s">
        <v>208</v>
      </c>
      <c r="B103">
        <v>48</v>
      </c>
      <c r="C103">
        <v>48</v>
      </c>
      <c r="D103">
        <v>50.03</v>
      </c>
      <c r="E103">
        <v>50.03</v>
      </c>
      <c r="F103">
        <v>50.03</v>
      </c>
      <c r="G103">
        <v>50.03</v>
      </c>
      <c r="H103">
        <v>51.43</v>
      </c>
      <c r="I103">
        <v>51.43</v>
      </c>
      <c r="J103">
        <v>50.61</v>
      </c>
      <c r="K103">
        <v>50.05</v>
      </c>
      <c r="L103">
        <v>50</v>
      </c>
      <c r="M103">
        <v>50.03</v>
      </c>
      <c r="N103">
        <v>50.03</v>
      </c>
      <c r="O103">
        <v>49.75</v>
      </c>
      <c r="P103">
        <v>42.73</v>
      </c>
      <c r="Q103">
        <v>56.28</v>
      </c>
      <c r="R103">
        <v>50.03</v>
      </c>
      <c r="S103">
        <v>50.03</v>
      </c>
      <c r="T103">
        <v>48</v>
      </c>
      <c r="U103">
        <v>49.32</v>
      </c>
    </row>
    <row r="104" spans="1:21">
      <c r="A104" t="s">
        <v>209</v>
      </c>
      <c r="B104">
        <v>47</v>
      </c>
      <c r="C104">
        <v>46</v>
      </c>
      <c r="D104">
        <v>49.21</v>
      </c>
      <c r="E104">
        <v>49.22</v>
      </c>
      <c r="F104">
        <v>49.21</v>
      </c>
      <c r="G104">
        <v>49.22</v>
      </c>
      <c r="H104">
        <v>50.61</v>
      </c>
      <c r="I104">
        <v>50.61</v>
      </c>
      <c r="J104">
        <v>49.77</v>
      </c>
      <c r="K104">
        <v>49.27</v>
      </c>
      <c r="L104">
        <v>49.2</v>
      </c>
      <c r="M104">
        <v>49.21</v>
      </c>
      <c r="N104">
        <v>49.21</v>
      </c>
      <c r="O104">
        <v>49.12</v>
      </c>
      <c r="P104">
        <v>42.04</v>
      </c>
      <c r="Q104">
        <v>56.26</v>
      </c>
      <c r="R104">
        <v>49.22</v>
      </c>
      <c r="S104">
        <v>49.22</v>
      </c>
      <c r="T104">
        <v>47</v>
      </c>
      <c r="U104">
        <v>48.62</v>
      </c>
    </row>
    <row r="105" spans="1:21">
      <c r="A105" t="s">
        <v>210</v>
      </c>
      <c r="B105">
        <v>46</v>
      </c>
      <c r="C105">
        <v>43</v>
      </c>
      <c r="D105">
        <v>48</v>
      </c>
      <c r="E105">
        <v>48</v>
      </c>
      <c r="F105">
        <v>48</v>
      </c>
      <c r="G105">
        <v>48</v>
      </c>
      <c r="H105">
        <v>49.19</v>
      </c>
      <c r="I105">
        <v>49.19</v>
      </c>
      <c r="J105">
        <v>48.51</v>
      </c>
      <c r="K105">
        <v>48</v>
      </c>
      <c r="L105">
        <v>48</v>
      </c>
      <c r="M105">
        <v>48</v>
      </c>
      <c r="N105">
        <v>48</v>
      </c>
      <c r="O105">
        <v>47.97</v>
      </c>
      <c r="P105">
        <v>41</v>
      </c>
      <c r="Q105">
        <v>56.23</v>
      </c>
      <c r="R105">
        <v>48</v>
      </c>
      <c r="S105">
        <v>48</v>
      </c>
      <c r="T105">
        <v>46</v>
      </c>
      <c r="U105">
        <v>47.55</v>
      </c>
    </row>
    <row r="106" spans="1:21">
      <c r="A106" t="s">
        <v>211</v>
      </c>
      <c r="B106">
        <v>45</v>
      </c>
      <c r="C106">
        <v>40</v>
      </c>
      <c r="D106">
        <v>46.86</v>
      </c>
      <c r="E106">
        <v>46.87</v>
      </c>
      <c r="F106">
        <v>46.86</v>
      </c>
      <c r="G106">
        <v>46.87</v>
      </c>
      <c r="H106">
        <v>47.46</v>
      </c>
      <c r="I106">
        <v>47.46</v>
      </c>
      <c r="J106">
        <v>47.26</v>
      </c>
      <c r="K106">
        <v>46.87</v>
      </c>
      <c r="L106">
        <v>46.9</v>
      </c>
      <c r="M106">
        <v>46.86</v>
      </c>
      <c r="N106">
        <v>46.86</v>
      </c>
      <c r="O106">
        <v>46.87</v>
      </c>
      <c r="P106">
        <v>40.03</v>
      </c>
      <c r="Q106">
        <v>56.2</v>
      </c>
      <c r="R106">
        <v>46.87</v>
      </c>
      <c r="S106">
        <v>46.87</v>
      </c>
      <c r="T106">
        <v>45</v>
      </c>
      <c r="U106">
        <v>46.5</v>
      </c>
    </row>
    <row r="107" spans="1:21">
      <c r="A107" t="s">
        <v>212</v>
      </c>
      <c r="B107">
        <v>44</v>
      </c>
      <c r="C107">
        <v>38</v>
      </c>
      <c r="D107">
        <v>46.13</v>
      </c>
      <c r="E107">
        <v>46.13</v>
      </c>
      <c r="F107">
        <v>46.13</v>
      </c>
      <c r="G107">
        <v>46.13</v>
      </c>
      <c r="H107">
        <v>46.63</v>
      </c>
      <c r="I107">
        <v>46.63</v>
      </c>
      <c r="J107">
        <v>46.44</v>
      </c>
      <c r="K107">
        <v>46.13</v>
      </c>
      <c r="L107">
        <v>46.2</v>
      </c>
      <c r="M107">
        <v>46.13</v>
      </c>
      <c r="N107">
        <v>46.13</v>
      </c>
      <c r="O107">
        <v>46.17</v>
      </c>
      <c r="P107">
        <v>39.57</v>
      </c>
      <c r="Q107">
        <v>56.18</v>
      </c>
      <c r="R107">
        <v>46.13</v>
      </c>
      <c r="S107">
        <v>46.13</v>
      </c>
      <c r="T107">
        <v>44</v>
      </c>
      <c r="U107">
        <v>45.83</v>
      </c>
    </row>
    <row r="108" spans="1:21">
      <c r="A108" t="s">
        <v>213</v>
      </c>
      <c r="B108">
        <v>43</v>
      </c>
      <c r="C108">
        <v>34</v>
      </c>
      <c r="D108">
        <v>44.62</v>
      </c>
      <c r="E108">
        <v>44.62</v>
      </c>
      <c r="F108">
        <v>44.62</v>
      </c>
      <c r="G108">
        <v>44.62</v>
      </c>
      <c r="H108">
        <v>44.82</v>
      </c>
      <c r="I108">
        <v>44.82</v>
      </c>
      <c r="J108">
        <v>44.86</v>
      </c>
      <c r="K108">
        <v>44.62</v>
      </c>
      <c r="L108">
        <v>44.7</v>
      </c>
      <c r="M108">
        <v>44.62</v>
      </c>
      <c r="N108">
        <v>44.62</v>
      </c>
      <c r="O108">
        <v>44.68</v>
      </c>
      <c r="P108">
        <v>38.11</v>
      </c>
      <c r="Q108">
        <v>56.14</v>
      </c>
      <c r="R108">
        <v>44.62</v>
      </c>
      <c r="S108">
        <v>44.62</v>
      </c>
      <c r="T108">
        <v>43</v>
      </c>
      <c r="U108">
        <v>44.37</v>
      </c>
    </row>
    <row r="109" spans="1:21">
      <c r="A109" t="s">
        <v>214</v>
      </c>
      <c r="B109">
        <v>42</v>
      </c>
      <c r="C109">
        <v>30</v>
      </c>
      <c r="D109">
        <v>43.22</v>
      </c>
      <c r="E109">
        <v>43.23</v>
      </c>
      <c r="F109">
        <v>43.22</v>
      </c>
      <c r="G109">
        <v>43.23</v>
      </c>
      <c r="H109">
        <v>43.22</v>
      </c>
      <c r="I109">
        <v>43.22</v>
      </c>
      <c r="J109">
        <v>43.42</v>
      </c>
      <c r="K109">
        <v>43.23</v>
      </c>
      <c r="L109">
        <v>43.3</v>
      </c>
      <c r="M109">
        <v>43.22</v>
      </c>
      <c r="N109">
        <v>43.22</v>
      </c>
      <c r="O109">
        <v>43.43</v>
      </c>
      <c r="P109">
        <v>36.92</v>
      </c>
      <c r="Q109">
        <v>56.1</v>
      </c>
      <c r="R109">
        <v>43.23</v>
      </c>
      <c r="S109">
        <v>43.23</v>
      </c>
      <c r="T109">
        <v>42</v>
      </c>
      <c r="U109">
        <v>43.05</v>
      </c>
    </row>
    <row r="110" spans="1:21">
      <c r="A110" t="s">
        <v>215</v>
      </c>
      <c r="B110">
        <v>41</v>
      </c>
      <c r="C110">
        <v>26</v>
      </c>
      <c r="D110">
        <v>41.8</v>
      </c>
      <c r="E110">
        <v>41.81</v>
      </c>
      <c r="F110">
        <v>41.8</v>
      </c>
      <c r="G110">
        <v>41.81</v>
      </c>
      <c r="H110">
        <v>41.8</v>
      </c>
      <c r="I110">
        <v>41.8</v>
      </c>
      <c r="J110">
        <v>42.13</v>
      </c>
      <c r="K110">
        <v>41.81</v>
      </c>
      <c r="L110">
        <v>41.8</v>
      </c>
      <c r="M110">
        <v>41.8</v>
      </c>
      <c r="N110">
        <v>41.8</v>
      </c>
      <c r="O110">
        <v>42.2</v>
      </c>
      <c r="P110">
        <v>35.71</v>
      </c>
      <c r="Q110">
        <v>56.06</v>
      </c>
      <c r="R110">
        <v>41.81</v>
      </c>
      <c r="S110">
        <v>41.81</v>
      </c>
      <c r="T110">
        <v>41</v>
      </c>
      <c r="U110">
        <v>41.93</v>
      </c>
    </row>
    <row r="111" spans="1:21">
      <c r="A111" t="s">
        <v>216</v>
      </c>
      <c r="B111">
        <v>40</v>
      </c>
      <c r="C111">
        <v>21</v>
      </c>
      <c r="D111">
        <v>40.01</v>
      </c>
      <c r="E111">
        <v>40.020000000000003</v>
      </c>
      <c r="F111">
        <v>40.01</v>
      </c>
      <c r="G111">
        <v>40.020000000000003</v>
      </c>
      <c r="H111">
        <v>40.01</v>
      </c>
      <c r="I111">
        <v>40.01</v>
      </c>
      <c r="J111">
        <v>40.68</v>
      </c>
      <c r="K111">
        <v>40.020000000000003</v>
      </c>
      <c r="L111">
        <v>40.1</v>
      </c>
      <c r="M111">
        <v>40.01</v>
      </c>
      <c r="N111">
        <v>40.01</v>
      </c>
      <c r="O111">
        <v>40.520000000000003</v>
      </c>
      <c r="P111">
        <v>34.18</v>
      </c>
      <c r="Q111">
        <v>56.01</v>
      </c>
      <c r="R111">
        <v>40.020000000000003</v>
      </c>
      <c r="S111">
        <v>40.020000000000003</v>
      </c>
      <c r="T111">
        <v>40</v>
      </c>
      <c r="U111">
        <v>40.479999999999997</v>
      </c>
    </row>
    <row r="112" spans="1:21">
      <c r="A112" t="s">
        <v>217</v>
      </c>
      <c r="B112">
        <v>39</v>
      </c>
      <c r="C112">
        <v>18</v>
      </c>
      <c r="D112">
        <v>38.909999999999997</v>
      </c>
      <c r="E112">
        <v>38.92</v>
      </c>
      <c r="F112">
        <v>38.909999999999997</v>
      </c>
      <c r="G112">
        <v>38.92</v>
      </c>
      <c r="H112">
        <v>38.909999999999997</v>
      </c>
      <c r="I112">
        <v>38.909999999999997</v>
      </c>
      <c r="J112">
        <v>39.840000000000003</v>
      </c>
      <c r="K112">
        <v>38.92</v>
      </c>
      <c r="L112">
        <v>39</v>
      </c>
      <c r="M112">
        <v>38.909999999999997</v>
      </c>
      <c r="N112">
        <v>38.909999999999997</v>
      </c>
      <c r="O112">
        <v>39.380000000000003</v>
      </c>
      <c r="P112">
        <v>33.24</v>
      </c>
      <c r="Q112">
        <v>55.98</v>
      </c>
      <c r="R112">
        <v>38.92</v>
      </c>
      <c r="S112">
        <v>38.92</v>
      </c>
      <c r="T112">
        <v>39</v>
      </c>
      <c r="U112">
        <v>39.53</v>
      </c>
    </row>
    <row r="113" spans="1:21">
      <c r="A113" t="s">
        <v>218</v>
      </c>
      <c r="B113">
        <v>38</v>
      </c>
      <c r="C113">
        <v>14</v>
      </c>
      <c r="D113">
        <v>37.51</v>
      </c>
      <c r="E113">
        <v>37.520000000000003</v>
      </c>
      <c r="F113">
        <v>37.51</v>
      </c>
      <c r="G113">
        <v>37.520000000000003</v>
      </c>
      <c r="H113">
        <v>37.51</v>
      </c>
      <c r="I113">
        <v>37.51</v>
      </c>
      <c r="J113">
        <v>38.590000000000003</v>
      </c>
      <c r="K113">
        <v>37.520000000000003</v>
      </c>
      <c r="L113">
        <v>37.6</v>
      </c>
      <c r="M113">
        <v>37.51</v>
      </c>
      <c r="N113">
        <v>37.51</v>
      </c>
      <c r="O113">
        <v>37.81</v>
      </c>
      <c r="P113">
        <v>32.04</v>
      </c>
      <c r="Q113">
        <v>55.94</v>
      </c>
      <c r="R113">
        <v>37.520000000000003</v>
      </c>
      <c r="S113">
        <v>37.520000000000003</v>
      </c>
      <c r="T113">
        <v>38</v>
      </c>
      <c r="U113">
        <v>38.159999999999997</v>
      </c>
    </row>
    <row r="114" spans="1:21">
      <c r="A114" t="s">
        <v>219</v>
      </c>
      <c r="B114">
        <v>37</v>
      </c>
      <c r="C114">
        <v>9</v>
      </c>
      <c r="D114">
        <v>35.69</v>
      </c>
      <c r="E114">
        <v>35.69</v>
      </c>
      <c r="F114">
        <v>35.69</v>
      </c>
      <c r="G114">
        <v>35.69</v>
      </c>
      <c r="H114">
        <v>35.69</v>
      </c>
      <c r="I114">
        <v>35.69</v>
      </c>
      <c r="J114">
        <v>36.950000000000003</v>
      </c>
      <c r="K114">
        <v>35.69</v>
      </c>
      <c r="L114">
        <v>35.700000000000003</v>
      </c>
      <c r="M114">
        <v>35.69</v>
      </c>
      <c r="N114">
        <v>35.69</v>
      </c>
      <c r="O114">
        <v>35.950000000000003</v>
      </c>
      <c r="P114">
        <v>30.48</v>
      </c>
      <c r="Q114">
        <v>55.89</v>
      </c>
      <c r="R114">
        <v>35.69</v>
      </c>
      <c r="S114">
        <v>35.69</v>
      </c>
      <c r="T114">
        <v>37</v>
      </c>
      <c r="U114">
        <v>36.25</v>
      </c>
    </row>
    <row r="115" spans="1:21">
      <c r="A115" t="s">
        <v>220</v>
      </c>
      <c r="B115">
        <v>36</v>
      </c>
      <c r="C115">
        <v>6</v>
      </c>
      <c r="D115">
        <v>34.25</v>
      </c>
      <c r="E115">
        <v>34.25</v>
      </c>
      <c r="F115">
        <v>34.25</v>
      </c>
      <c r="G115">
        <v>34.25</v>
      </c>
      <c r="H115">
        <v>34.24</v>
      </c>
      <c r="I115">
        <v>34.24</v>
      </c>
      <c r="J115">
        <v>35.229999999999997</v>
      </c>
      <c r="K115">
        <v>34.25</v>
      </c>
      <c r="L115">
        <v>34.299999999999997</v>
      </c>
      <c r="M115">
        <v>34.25</v>
      </c>
      <c r="N115">
        <v>34.25</v>
      </c>
      <c r="O115">
        <v>34.57</v>
      </c>
      <c r="P115">
        <v>29.25</v>
      </c>
      <c r="Q115">
        <v>55.86</v>
      </c>
      <c r="R115">
        <v>34.25</v>
      </c>
      <c r="S115">
        <v>34.25</v>
      </c>
      <c r="T115">
        <v>36</v>
      </c>
      <c r="U115">
        <v>34.97</v>
      </c>
    </row>
    <row r="116" spans="1:21">
      <c r="A116" t="s">
        <v>221</v>
      </c>
      <c r="B116">
        <v>35</v>
      </c>
      <c r="C116">
        <v>3</v>
      </c>
      <c r="D116">
        <v>32.6</v>
      </c>
      <c r="E116">
        <v>32.6</v>
      </c>
      <c r="F116">
        <v>32.6</v>
      </c>
      <c r="G116">
        <v>32.6</v>
      </c>
      <c r="H116">
        <v>32.6</v>
      </c>
      <c r="I116">
        <v>32.6</v>
      </c>
      <c r="J116">
        <v>32.83</v>
      </c>
      <c r="K116">
        <v>32.6</v>
      </c>
      <c r="L116">
        <v>32.6</v>
      </c>
      <c r="M116">
        <v>32.6</v>
      </c>
      <c r="N116">
        <v>32.6</v>
      </c>
      <c r="O116">
        <v>32.83</v>
      </c>
      <c r="P116">
        <v>27.84</v>
      </c>
      <c r="Q116">
        <v>55.83</v>
      </c>
      <c r="R116">
        <v>32.6</v>
      </c>
      <c r="S116">
        <v>32.6</v>
      </c>
      <c r="T116">
        <v>35</v>
      </c>
      <c r="U116">
        <v>33.54</v>
      </c>
    </row>
    <row r="117" spans="1:21">
      <c r="A117" t="s">
        <v>222</v>
      </c>
      <c r="B117">
        <v>34</v>
      </c>
      <c r="C117">
        <v>1</v>
      </c>
      <c r="D117">
        <v>30.8</v>
      </c>
      <c r="E117">
        <v>30.98</v>
      </c>
      <c r="F117">
        <v>30.8</v>
      </c>
      <c r="G117">
        <v>30.8</v>
      </c>
      <c r="H117">
        <v>30.8</v>
      </c>
      <c r="I117">
        <v>30.8</v>
      </c>
      <c r="J117">
        <v>30.72</v>
      </c>
      <c r="K117">
        <v>30.8</v>
      </c>
      <c r="L117">
        <v>29.9</v>
      </c>
      <c r="M117">
        <v>30.8</v>
      </c>
      <c r="N117">
        <v>30.8</v>
      </c>
      <c r="O117">
        <v>30.41</v>
      </c>
      <c r="P117">
        <v>26.31</v>
      </c>
      <c r="Q117">
        <v>55.81</v>
      </c>
      <c r="R117">
        <v>30.8</v>
      </c>
      <c r="S117">
        <v>30.8</v>
      </c>
      <c r="T117">
        <v>34</v>
      </c>
      <c r="U117">
        <v>31.5</v>
      </c>
    </row>
    <row r="118" spans="1:21">
      <c r="A118" t="s">
        <v>223</v>
      </c>
      <c r="B118">
        <v>33</v>
      </c>
      <c r="C118">
        <v>0</v>
      </c>
      <c r="D118">
        <v>28.8</v>
      </c>
      <c r="E118">
        <v>28.8</v>
      </c>
      <c r="F118">
        <v>28.8</v>
      </c>
      <c r="G118">
        <v>28.8</v>
      </c>
      <c r="H118">
        <v>28.8</v>
      </c>
      <c r="I118">
        <v>28.8</v>
      </c>
      <c r="J118">
        <v>28.08</v>
      </c>
      <c r="K118">
        <v>28.8</v>
      </c>
      <c r="L118">
        <v>25.9</v>
      </c>
      <c r="M118">
        <v>28.8</v>
      </c>
      <c r="N118">
        <v>28.8</v>
      </c>
      <c r="O118">
        <v>28.02</v>
      </c>
      <c r="P118">
        <v>0</v>
      </c>
      <c r="Q118">
        <v>0</v>
      </c>
      <c r="R118">
        <v>28.8</v>
      </c>
      <c r="S118">
        <v>28.8</v>
      </c>
      <c r="T118">
        <v>33</v>
      </c>
      <c r="U118">
        <v>29.62</v>
      </c>
    </row>
    <row r="119" spans="1:21">
      <c r="A119" t="s">
        <v>224</v>
      </c>
      <c r="B119">
        <v>66</v>
      </c>
      <c r="C119">
        <v>99</v>
      </c>
      <c r="D119">
        <v>66.3</v>
      </c>
      <c r="E119">
        <v>66.22</v>
      </c>
      <c r="F119">
        <v>66.3</v>
      </c>
      <c r="G119">
        <v>66.3</v>
      </c>
      <c r="H119">
        <v>68.3</v>
      </c>
      <c r="I119">
        <v>68.3</v>
      </c>
      <c r="J119">
        <v>66.67</v>
      </c>
      <c r="K119">
        <v>66.7</v>
      </c>
      <c r="L119">
        <v>66.7</v>
      </c>
      <c r="M119">
        <v>66.3</v>
      </c>
      <c r="N119">
        <v>66.3</v>
      </c>
      <c r="O119">
        <v>67.989999999999995</v>
      </c>
      <c r="P119">
        <v>56.63</v>
      </c>
      <c r="Q119">
        <v>56.79</v>
      </c>
      <c r="R119">
        <v>66.3</v>
      </c>
      <c r="S119">
        <v>66.7</v>
      </c>
      <c r="T119">
        <v>66</v>
      </c>
      <c r="U119">
        <v>69.5</v>
      </c>
    </row>
    <row r="120" spans="1:21">
      <c r="A120" t="s">
        <v>225</v>
      </c>
      <c r="B120">
        <v>65</v>
      </c>
      <c r="C120">
        <v>97</v>
      </c>
      <c r="D120">
        <v>65.180000000000007</v>
      </c>
      <c r="E120">
        <v>65.180000000000007</v>
      </c>
      <c r="F120">
        <v>65.180000000000007</v>
      </c>
      <c r="G120">
        <v>65.180000000000007</v>
      </c>
      <c r="H120">
        <v>67.180000000000007</v>
      </c>
      <c r="I120">
        <v>67.180000000000007</v>
      </c>
      <c r="J120">
        <v>65.91</v>
      </c>
      <c r="K120">
        <v>65.180000000000007</v>
      </c>
      <c r="L120">
        <v>65.900000000000006</v>
      </c>
      <c r="M120">
        <v>65.180000000000007</v>
      </c>
      <c r="N120">
        <v>65.180000000000007</v>
      </c>
      <c r="O120">
        <v>66.180000000000007</v>
      </c>
      <c r="P120">
        <v>55.67</v>
      </c>
      <c r="Q120">
        <v>56.77</v>
      </c>
      <c r="R120">
        <v>65.180000000000007</v>
      </c>
      <c r="S120">
        <v>65.180000000000007</v>
      </c>
      <c r="T120">
        <v>65</v>
      </c>
      <c r="U120">
        <v>67.180000000000007</v>
      </c>
    </row>
    <row r="121" spans="1:21">
      <c r="A121" t="s">
        <v>226</v>
      </c>
      <c r="B121">
        <v>64</v>
      </c>
      <c r="C121">
        <v>95</v>
      </c>
      <c r="D121">
        <v>64.319999999999993</v>
      </c>
      <c r="E121">
        <v>64.33</v>
      </c>
      <c r="F121">
        <v>64.319999999999993</v>
      </c>
      <c r="G121">
        <v>64.33</v>
      </c>
      <c r="H121">
        <v>66.319999999999993</v>
      </c>
      <c r="I121">
        <v>66.319999999999993</v>
      </c>
      <c r="J121">
        <v>65.150000000000006</v>
      </c>
      <c r="K121">
        <v>64.33</v>
      </c>
      <c r="L121">
        <v>65.099999999999994</v>
      </c>
      <c r="M121">
        <v>64.319999999999993</v>
      </c>
      <c r="N121">
        <v>64.319999999999993</v>
      </c>
      <c r="O121">
        <v>65.400000000000006</v>
      </c>
      <c r="P121">
        <v>54.94</v>
      </c>
      <c r="Q121">
        <v>56.75</v>
      </c>
      <c r="R121">
        <v>64.33</v>
      </c>
      <c r="S121">
        <v>64.33</v>
      </c>
      <c r="T121">
        <v>64</v>
      </c>
      <c r="U121">
        <v>65.95</v>
      </c>
    </row>
    <row r="122" spans="1:21">
      <c r="A122" t="s">
        <v>227</v>
      </c>
      <c r="B122">
        <v>63</v>
      </c>
      <c r="C122">
        <v>92</v>
      </c>
      <c r="D122">
        <v>63.33</v>
      </c>
      <c r="E122">
        <v>63.33</v>
      </c>
      <c r="F122">
        <v>63.33</v>
      </c>
      <c r="G122">
        <v>63.33</v>
      </c>
      <c r="H122">
        <v>65.33</v>
      </c>
      <c r="I122">
        <v>65.33</v>
      </c>
      <c r="J122">
        <v>64.06</v>
      </c>
      <c r="K122">
        <v>63.33</v>
      </c>
      <c r="L122">
        <v>64</v>
      </c>
      <c r="M122">
        <v>63.33</v>
      </c>
      <c r="N122">
        <v>63.33</v>
      </c>
      <c r="O122">
        <v>63.77</v>
      </c>
      <c r="P122">
        <v>54.09</v>
      </c>
      <c r="Q122">
        <v>56.72</v>
      </c>
      <c r="R122">
        <v>63.33</v>
      </c>
      <c r="S122">
        <v>63.33</v>
      </c>
      <c r="T122">
        <v>63</v>
      </c>
      <c r="U122">
        <v>64.39</v>
      </c>
    </row>
    <row r="123" spans="1:21">
      <c r="A123" t="s">
        <v>228</v>
      </c>
      <c r="B123">
        <v>62</v>
      </c>
      <c r="C123">
        <v>90</v>
      </c>
      <c r="D123">
        <v>62.66</v>
      </c>
      <c r="E123">
        <v>62.67</v>
      </c>
      <c r="F123">
        <v>62.66</v>
      </c>
      <c r="G123">
        <v>62.67</v>
      </c>
      <c r="H123">
        <v>64.66</v>
      </c>
      <c r="I123">
        <v>64.66</v>
      </c>
      <c r="J123">
        <v>63.37</v>
      </c>
      <c r="K123">
        <v>62.67</v>
      </c>
      <c r="L123">
        <v>63.4</v>
      </c>
      <c r="M123">
        <v>62.66</v>
      </c>
      <c r="N123">
        <v>62.66</v>
      </c>
      <c r="O123">
        <v>63.08</v>
      </c>
      <c r="P123">
        <v>53.53</v>
      </c>
      <c r="Q123">
        <v>56.7</v>
      </c>
      <c r="R123">
        <v>62.67</v>
      </c>
      <c r="S123">
        <v>62.67</v>
      </c>
      <c r="T123">
        <v>62</v>
      </c>
      <c r="U123">
        <v>63.54</v>
      </c>
    </row>
    <row r="124" spans="1:21">
      <c r="A124" t="s">
        <v>229</v>
      </c>
      <c r="B124">
        <v>61</v>
      </c>
      <c r="C124">
        <v>85</v>
      </c>
      <c r="D124">
        <v>61.36</v>
      </c>
      <c r="E124">
        <v>61.36</v>
      </c>
      <c r="F124">
        <v>61.36</v>
      </c>
      <c r="G124">
        <v>61.36</v>
      </c>
      <c r="H124">
        <v>63.36</v>
      </c>
      <c r="I124">
        <v>63.36</v>
      </c>
      <c r="J124">
        <v>61.8</v>
      </c>
      <c r="K124">
        <v>61.36</v>
      </c>
      <c r="L124">
        <v>61.9</v>
      </c>
      <c r="M124">
        <v>61.36</v>
      </c>
      <c r="N124">
        <v>61.36</v>
      </c>
      <c r="O124">
        <v>61.3</v>
      </c>
      <c r="P124">
        <v>52.41</v>
      </c>
      <c r="Q124">
        <v>56.65</v>
      </c>
      <c r="R124">
        <v>61.36</v>
      </c>
      <c r="S124">
        <v>61.36</v>
      </c>
      <c r="T124">
        <v>61</v>
      </c>
      <c r="U124">
        <v>61.78</v>
      </c>
    </row>
    <row r="125" spans="1:21">
      <c r="A125" t="s">
        <v>230</v>
      </c>
      <c r="B125">
        <v>60</v>
      </c>
      <c r="C125">
        <v>80</v>
      </c>
      <c r="D125">
        <v>60.15</v>
      </c>
      <c r="E125">
        <v>60.15</v>
      </c>
      <c r="F125">
        <v>60.15</v>
      </c>
      <c r="G125">
        <v>60.15</v>
      </c>
      <c r="H125">
        <v>62.14</v>
      </c>
      <c r="I125">
        <v>62.14</v>
      </c>
      <c r="J125">
        <v>60.44</v>
      </c>
      <c r="K125">
        <v>60.15</v>
      </c>
      <c r="L125">
        <v>60.1</v>
      </c>
      <c r="M125">
        <v>60.15</v>
      </c>
      <c r="N125">
        <v>60.15</v>
      </c>
      <c r="O125">
        <v>59.71</v>
      </c>
      <c r="P125">
        <v>51.37</v>
      </c>
      <c r="Q125">
        <v>56.6</v>
      </c>
      <c r="R125">
        <v>60.15</v>
      </c>
      <c r="S125">
        <v>60.15</v>
      </c>
      <c r="T125">
        <v>60</v>
      </c>
      <c r="U125">
        <v>59.93</v>
      </c>
    </row>
    <row r="126" spans="1:21">
      <c r="A126" t="s">
        <v>231</v>
      </c>
      <c r="B126">
        <v>59</v>
      </c>
      <c r="C126">
        <v>76</v>
      </c>
      <c r="D126">
        <v>59.17</v>
      </c>
      <c r="E126">
        <v>59.18</v>
      </c>
      <c r="F126">
        <v>59.17</v>
      </c>
      <c r="G126">
        <v>59.18</v>
      </c>
      <c r="H126">
        <v>61.17</v>
      </c>
      <c r="I126">
        <v>61.17</v>
      </c>
      <c r="J126">
        <v>59.44</v>
      </c>
      <c r="K126">
        <v>59.18</v>
      </c>
      <c r="L126">
        <v>59.1</v>
      </c>
      <c r="M126">
        <v>59.17</v>
      </c>
      <c r="N126">
        <v>59.17</v>
      </c>
      <c r="O126">
        <v>58.57</v>
      </c>
      <c r="P126">
        <v>50.54</v>
      </c>
      <c r="Q126">
        <v>56.56</v>
      </c>
      <c r="R126">
        <v>59.18</v>
      </c>
      <c r="S126">
        <v>59.18</v>
      </c>
      <c r="T126">
        <v>59</v>
      </c>
      <c r="U126">
        <v>58.51</v>
      </c>
    </row>
    <row r="127" spans="1:21">
      <c r="A127" t="s">
        <v>232</v>
      </c>
      <c r="B127">
        <v>58</v>
      </c>
      <c r="C127">
        <v>73</v>
      </c>
      <c r="D127">
        <v>58.35</v>
      </c>
      <c r="E127">
        <v>58.36</v>
      </c>
      <c r="F127">
        <v>58.35</v>
      </c>
      <c r="G127">
        <v>58.36</v>
      </c>
      <c r="H127">
        <v>60.35</v>
      </c>
      <c r="I127">
        <v>60.35</v>
      </c>
      <c r="J127">
        <v>58.71</v>
      </c>
      <c r="K127">
        <v>58.36</v>
      </c>
      <c r="L127">
        <v>58.3</v>
      </c>
      <c r="M127">
        <v>58.35</v>
      </c>
      <c r="N127">
        <v>58.35</v>
      </c>
      <c r="O127">
        <v>57.55</v>
      </c>
      <c r="P127">
        <v>49.84</v>
      </c>
      <c r="Q127">
        <v>56.53</v>
      </c>
      <c r="R127">
        <v>58.36</v>
      </c>
      <c r="S127">
        <v>58.36</v>
      </c>
      <c r="T127">
        <v>58</v>
      </c>
      <c r="U127">
        <v>57.41</v>
      </c>
    </row>
    <row r="128" spans="1:21">
      <c r="A128" t="s">
        <v>233</v>
      </c>
      <c r="B128">
        <v>57</v>
      </c>
      <c r="C128">
        <v>70</v>
      </c>
      <c r="D128">
        <v>57.51</v>
      </c>
      <c r="E128">
        <v>57.52</v>
      </c>
      <c r="F128">
        <v>57.51</v>
      </c>
      <c r="G128">
        <v>57.52</v>
      </c>
      <c r="H128">
        <v>59.51</v>
      </c>
      <c r="I128">
        <v>59.51</v>
      </c>
      <c r="J128">
        <v>57.96</v>
      </c>
      <c r="K128">
        <v>57.52</v>
      </c>
      <c r="L128">
        <v>57.5</v>
      </c>
      <c r="M128">
        <v>57.51</v>
      </c>
      <c r="N128">
        <v>57.51</v>
      </c>
      <c r="O128">
        <v>56.55</v>
      </c>
      <c r="P128">
        <v>49.13</v>
      </c>
      <c r="Q128">
        <v>56.5</v>
      </c>
      <c r="R128">
        <v>57.52</v>
      </c>
      <c r="S128">
        <v>57.52</v>
      </c>
      <c r="T128">
        <v>57</v>
      </c>
      <c r="U128">
        <v>56.54</v>
      </c>
    </row>
    <row r="129" spans="1:21">
      <c r="A129" t="s">
        <v>234</v>
      </c>
      <c r="B129">
        <v>56</v>
      </c>
      <c r="C129">
        <v>65</v>
      </c>
      <c r="D129">
        <v>56.11</v>
      </c>
      <c r="E129">
        <v>56.12</v>
      </c>
      <c r="F129">
        <v>56.11</v>
      </c>
      <c r="G129">
        <v>56.12</v>
      </c>
      <c r="H129">
        <v>58.11</v>
      </c>
      <c r="I129">
        <v>58.11</v>
      </c>
      <c r="J129">
        <v>56.62</v>
      </c>
      <c r="K129">
        <v>56.12</v>
      </c>
      <c r="L129">
        <v>56</v>
      </c>
      <c r="M129">
        <v>56.11</v>
      </c>
      <c r="N129">
        <v>56.11</v>
      </c>
      <c r="O129">
        <v>55.36</v>
      </c>
      <c r="P129">
        <v>47.93</v>
      </c>
      <c r="Q129">
        <v>56.45</v>
      </c>
      <c r="R129">
        <v>56.12</v>
      </c>
      <c r="S129">
        <v>56.12</v>
      </c>
      <c r="T129">
        <v>56</v>
      </c>
      <c r="U129">
        <v>55.05</v>
      </c>
    </row>
    <row r="130" spans="1:21">
      <c r="A130" t="s">
        <v>235</v>
      </c>
      <c r="B130">
        <v>55</v>
      </c>
      <c r="C130">
        <v>61</v>
      </c>
      <c r="D130">
        <v>54.85</v>
      </c>
      <c r="E130">
        <v>54.86</v>
      </c>
      <c r="F130">
        <v>54.85</v>
      </c>
      <c r="G130">
        <v>54.86</v>
      </c>
      <c r="H130">
        <v>56.85</v>
      </c>
      <c r="I130">
        <v>56.85</v>
      </c>
      <c r="J130">
        <v>55.41</v>
      </c>
      <c r="K130">
        <v>54.86</v>
      </c>
      <c r="L130">
        <v>54.8</v>
      </c>
      <c r="M130">
        <v>54.85</v>
      </c>
      <c r="N130">
        <v>54.85</v>
      </c>
      <c r="O130">
        <v>54.19</v>
      </c>
      <c r="P130">
        <v>46.85</v>
      </c>
      <c r="Q130">
        <v>56.41</v>
      </c>
      <c r="R130">
        <v>54.86</v>
      </c>
      <c r="S130">
        <v>54.86</v>
      </c>
      <c r="T130">
        <v>55</v>
      </c>
      <c r="U130">
        <v>53.63</v>
      </c>
    </row>
    <row r="131" spans="1:21">
      <c r="A131" t="s">
        <v>236</v>
      </c>
      <c r="B131">
        <v>54</v>
      </c>
      <c r="C131">
        <v>58</v>
      </c>
      <c r="D131">
        <v>53.77</v>
      </c>
      <c r="E131">
        <v>53.78</v>
      </c>
      <c r="F131">
        <v>53.77</v>
      </c>
      <c r="G131">
        <v>53.78</v>
      </c>
      <c r="H131">
        <v>55.77</v>
      </c>
      <c r="I131">
        <v>55.77</v>
      </c>
      <c r="J131">
        <v>54.42</v>
      </c>
      <c r="K131">
        <v>53.78</v>
      </c>
      <c r="L131">
        <v>53.7</v>
      </c>
      <c r="M131">
        <v>53.77</v>
      </c>
      <c r="N131">
        <v>53.77</v>
      </c>
      <c r="O131">
        <v>53.2</v>
      </c>
      <c r="P131">
        <v>45.93</v>
      </c>
      <c r="Q131">
        <v>56.38</v>
      </c>
      <c r="R131">
        <v>53.78</v>
      </c>
      <c r="S131">
        <v>53.78</v>
      </c>
      <c r="T131">
        <v>54</v>
      </c>
      <c r="U131">
        <v>52.63</v>
      </c>
    </row>
    <row r="132" spans="1:21">
      <c r="A132" t="s">
        <v>237</v>
      </c>
      <c r="B132">
        <v>53</v>
      </c>
      <c r="C132">
        <v>55</v>
      </c>
      <c r="D132">
        <v>52.67</v>
      </c>
      <c r="E132">
        <v>52.68</v>
      </c>
      <c r="F132">
        <v>52.67</v>
      </c>
      <c r="G132">
        <v>52.68</v>
      </c>
      <c r="H132">
        <v>54.67</v>
      </c>
      <c r="I132">
        <v>54.67</v>
      </c>
      <c r="J132">
        <v>53.36</v>
      </c>
      <c r="K132">
        <v>52.68</v>
      </c>
      <c r="L132">
        <v>52.6</v>
      </c>
      <c r="M132">
        <v>52.67</v>
      </c>
      <c r="N132">
        <v>52.67</v>
      </c>
      <c r="O132">
        <v>52.1</v>
      </c>
      <c r="P132">
        <v>44.99</v>
      </c>
      <c r="Q132">
        <v>56.35</v>
      </c>
      <c r="R132">
        <v>52.68</v>
      </c>
      <c r="S132">
        <v>52.68</v>
      </c>
      <c r="T132">
        <v>53</v>
      </c>
      <c r="U132">
        <v>51.62</v>
      </c>
    </row>
    <row r="133" spans="1:21">
      <c r="A133" t="s">
        <v>238</v>
      </c>
      <c r="B133">
        <v>52</v>
      </c>
      <c r="C133">
        <v>52</v>
      </c>
      <c r="D133">
        <v>51.58</v>
      </c>
      <c r="E133">
        <v>51.58</v>
      </c>
      <c r="F133">
        <v>51.58</v>
      </c>
      <c r="G133">
        <v>51.58</v>
      </c>
      <c r="H133">
        <v>53.58</v>
      </c>
      <c r="I133">
        <v>53.58</v>
      </c>
      <c r="J133">
        <v>52.22</v>
      </c>
      <c r="K133">
        <v>51.58</v>
      </c>
      <c r="L133">
        <v>51.5</v>
      </c>
      <c r="M133">
        <v>51.58</v>
      </c>
      <c r="N133">
        <v>51.58</v>
      </c>
      <c r="O133">
        <v>51.04</v>
      </c>
      <c r="P133">
        <v>44.14</v>
      </c>
      <c r="Q133">
        <v>56.32</v>
      </c>
      <c r="R133">
        <v>51.58</v>
      </c>
      <c r="S133">
        <v>51.58</v>
      </c>
      <c r="T133">
        <v>52</v>
      </c>
      <c r="U133">
        <v>50.57</v>
      </c>
    </row>
    <row r="134" spans="1:21">
      <c r="A134" t="s">
        <v>239</v>
      </c>
      <c r="B134">
        <v>51</v>
      </c>
      <c r="C134">
        <v>48</v>
      </c>
      <c r="D134">
        <v>50.03</v>
      </c>
      <c r="E134">
        <v>50.03</v>
      </c>
      <c r="F134">
        <v>50.03</v>
      </c>
      <c r="G134">
        <v>50.03</v>
      </c>
      <c r="H134">
        <v>51.43</v>
      </c>
      <c r="I134">
        <v>51.43</v>
      </c>
      <c r="J134">
        <v>50.61</v>
      </c>
      <c r="K134">
        <v>50.05</v>
      </c>
      <c r="L134">
        <v>50</v>
      </c>
      <c r="M134">
        <v>50.03</v>
      </c>
      <c r="N134">
        <v>50.03</v>
      </c>
      <c r="O134">
        <v>49.75</v>
      </c>
      <c r="P134">
        <v>42.73</v>
      </c>
      <c r="Q134">
        <v>56.28</v>
      </c>
      <c r="R134">
        <v>50.03</v>
      </c>
      <c r="S134">
        <v>50.03</v>
      </c>
      <c r="T134">
        <v>51</v>
      </c>
      <c r="U134">
        <v>49.32</v>
      </c>
    </row>
    <row r="135" spans="1:21">
      <c r="A135" t="s">
        <v>240</v>
      </c>
      <c r="B135">
        <v>50</v>
      </c>
      <c r="C135">
        <v>46</v>
      </c>
      <c r="D135">
        <v>49.21</v>
      </c>
      <c r="E135">
        <v>49.22</v>
      </c>
      <c r="F135">
        <v>49.21</v>
      </c>
      <c r="G135">
        <v>49.22</v>
      </c>
      <c r="H135">
        <v>50.61</v>
      </c>
      <c r="I135">
        <v>50.61</v>
      </c>
      <c r="J135">
        <v>49.77</v>
      </c>
      <c r="K135">
        <v>49.27</v>
      </c>
      <c r="L135">
        <v>49.2</v>
      </c>
      <c r="M135">
        <v>49.21</v>
      </c>
      <c r="N135">
        <v>49.21</v>
      </c>
      <c r="O135">
        <v>49.12</v>
      </c>
      <c r="P135">
        <v>42.04</v>
      </c>
      <c r="Q135">
        <v>56.26</v>
      </c>
      <c r="R135">
        <v>49.22</v>
      </c>
      <c r="S135">
        <v>49.22</v>
      </c>
      <c r="T135">
        <v>50</v>
      </c>
      <c r="U135">
        <v>48.62</v>
      </c>
    </row>
    <row r="136" spans="1:21">
      <c r="A136" t="s">
        <v>241</v>
      </c>
      <c r="B136">
        <v>49</v>
      </c>
      <c r="C136">
        <v>43</v>
      </c>
      <c r="D136">
        <v>48</v>
      </c>
      <c r="E136">
        <v>48</v>
      </c>
      <c r="F136">
        <v>48</v>
      </c>
      <c r="G136">
        <v>48</v>
      </c>
      <c r="H136">
        <v>49.19</v>
      </c>
      <c r="I136">
        <v>49.19</v>
      </c>
      <c r="J136">
        <v>48.51</v>
      </c>
      <c r="K136">
        <v>48</v>
      </c>
      <c r="L136">
        <v>48</v>
      </c>
      <c r="M136">
        <v>48</v>
      </c>
      <c r="N136">
        <v>48</v>
      </c>
      <c r="O136">
        <v>47.97</v>
      </c>
      <c r="P136">
        <v>41</v>
      </c>
      <c r="Q136">
        <v>56.23</v>
      </c>
      <c r="R136">
        <v>48</v>
      </c>
      <c r="S136">
        <v>48</v>
      </c>
      <c r="T136">
        <v>49</v>
      </c>
      <c r="U136">
        <v>47.55</v>
      </c>
    </row>
    <row r="137" spans="1:21">
      <c r="A137" t="s">
        <v>242</v>
      </c>
      <c r="B137">
        <v>48</v>
      </c>
      <c r="C137">
        <v>41</v>
      </c>
      <c r="D137">
        <v>47.22</v>
      </c>
      <c r="E137">
        <v>47.23</v>
      </c>
      <c r="F137">
        <v>47.22</v>
      </c>
      <c r="G137">
        <v>47.23</v>
      </c>
      <c r="H137">
        <v>48.02</v>
      </c>
      <c r="I137">
        <v>48.02</v>
      </c>
      <c r="J137">
        <v>47.67</v>
      </c>
      <c r="K137">
        <v>47.23</v>
      </c>
      <c r="L137">
        <v>47.3</v>
      </c>
      <c r="M137">
        <v>47.22</v>
      </c>
      <c r="N137">
        <v>47.22</v>
      </c>
      <c r="O137">
        <v>47.18</v>
      </c>
      <c r="P137">
        <v>40.33</v>
      </c>
      <c r="Q137">
        <v>56.21</v>
      </c>
      <c r="R137">
        <v>47.23</v>
      </c>
      <c r="S137">
        <v>47.23</v>
      </c>
      <c r="T137">
        <v>48</v>
      </c>
      <c r="U137">
        <v>46.84</v>
      </c>
    </row>
    <row r="138" spans="1:21">
      <c r="A138" t="s">
        <v>243</v>
      </c>
      <c r="B138">
        <v>47</v>
      </c>
      <c r="C138">
        <v>38</v>
      </c>
      <c r="D138">
        <v>46.13</v>
      </c>
      <c r="E138">
        <v>46.13</v>
      </c>
      <c r="F138">
        <v>46.13</v>
      </c>
      <c r="G138">
        <v>46.13</v>
      </c>
      <c r="H138">
        <v>46.63</v>
      </c>
      <c r="I138">
        <v>46.63</v>
      </c>
      <c r="J138">
        <v>46.44</v>
      </c>
      <c r="K138">
        <v>46.13</v>
      </c>
      <c r="L138">
        <v>46.2</v>
      </c>
      <c r="M138">
        <v>46.13</v>
      </c>
      <c r="N138">
        <v>46.13</v>
      </c>
      <c r="O138">
        <v>46.17</v>
      </c>
      <c r="P138">
        <v>39.57</v>
      </c>
      <c r="Q138">
        <v>56.18</v>
      </c>
      <c r="R138">
        <v>46.13</v>
      </c>
      <c r="S138">
        <v>46.13</v>
      </c>
      <c r="T138">
        <v>47</v>
      </c>
      <c r="U138">
        <v>45.83</v>
      </c>
    </row>
    <row r="139" spans="1:21">
      <c r="A139" t="s">
        <v>244</v>
      </c>
      <c r="B139">
        <v>46</v>
      </c>
      <c r="C139">
        <v>35</v>
      </c>
      <c r="D139">
        <v>44.97</v>
      </c>
      <c r="E139">
        <v>44.98</v>
      </c>
      <c r="F139">
        <v>44.97</v>
      </c>
      <c r="G139">
        <v>44.98</v>
      </c>
      <c r="H139">
        <v>45.37</v>
      </c>
      <c r="I139">
        <v>45.37</v>
      </c>
      <c r="J139">
        <v>45.25</v>
      </c>
      <c r="K139">
        <v>44.98</v>
      </c>
      <c r="L139">
        <v>45</v>
      </c>
      <c r="M139">
        <v>44.97</v>
      </c>
      <c r="N139">
        <v>44.97</v>
      </c>
      <c r="O139">
        <v>45.18</v>
      </c>
      <c r="P139">
        <v>38.409999999999997</v>
      </c>
      <c r="Q139">
        <v>56.15</v>
      </c>
      <c r="R139">
        <v>44.98</v>
      </c>
      <c r="S139">
        <v>44.98</v>
      </c>
      <c r="T139">
        <v>46</v>
      </c>
      <c r="U139">
        <v>44.71</v>
      </c>
    </row>
    <row r="140" spans="1:21">
      <c r="A140" t="s">
        <v>245</v>
      </c>
      <c r="B140">
        <v>45</v>
      </c>
      <c r="C140">
        <v>33</v>
      </c>
      <c r="D140">
        <v>44.3</v>
      </c>
      <c r="E140">
        <v>44.3</v>
      </c>
      <c r="F140">
        <v>44.3</v>
      </c>
      <c r="G140">
        <v>44.3</v>
      </c>
      <c r="H140">
        <v>44.49</v>
      </c>
      <c r="I140">
        <v>44.49</v>
      </c>
      <c r="J140">
        <v>44.49</v>
      </c>
      <c r="K140">
        <v>44.3</v>
      </c>
      <c r="L140">
        <v>44.4</v>
      </c>
      <c r="M140">
        <v>44.3</v>
      </c>
      <c r="N140">
        <v>44.3</v>
      </c>
      <c r="O140">
        <v>44.42</v>
      </c>
      <c r="P140">
        <v>37.840000000000003</v>
      </c>
      <c r="Q140">
        <v>56.13</v>
      </c>
      <c r="R140">
        <v>44.3</v>
      </c>
      <c r="S140">
        <v>44.3</v>
      </c>
      <c r="T140">
        <v>45</v>
      </c>
      <c r="U140">
        <v>44.03</v>
      </c>
    </row>
    <row r="141" spans="1:21">
      <c r="A141" t="s">
        <v>246</v>
      </c>
      <c r="B141">
        <v>44</v>
      </c>
      <c r="C141">
        <v>31</v>
      </c>
      <c r="D141">
        <v>43.6</v>
      </c>
      <c r="E141">
        <v>43.6</v>
      </c>
      <c r="F141">
        <v>43.6</v>
      </c>
      <c r="G141">
        <v>43.6</v>
      </c>
      <c r="H141">
        <v>43.59</v>
      </c>
      <c r="I141">
        <v>43.59</v>
      </c>
      <c r="J141">
        <v>43.77</v>
      </c>
      <c r="K141">
        <v>43.6</v>
      </c>
      <c r="L141">
        <v>43.6</v>
      </c>
      <c r="M141">
        <v>43.6</v>
      </c>
      <c r="N141">
        <v>43.6</v>
      </c>
      <c r="O141">
        <v>43.78</v>
      </c>
      <c r="P141">
        <v>37.24</v>
      </c>
      <c r="Q141">
        <v>56.11</v>
      </c>
      <c r="R141">
        <v>43.6</v>
      </c>
      <c r="S141">
        <v>43.6</v>
      </c>
      <c r="T141">
        <v>44</v>
      </c>
      <c r="U141">
        <v>43.36</v>
      </c>
    </row>
    <row r="142" spans="1:21">
      <c r="A142" t="s">
        <v>247</v>
      </c>
      <c r="B142">
        <v>43</v>
      </c>
      <c r="C142">
        <v>29</v>
      </c>
      <c r="D142">
        <v>42.82</v>
      </c>
      <c r="E142">
        <v>42.83</v>
      </c>
      <c r="F142">
        <v>42.82</v>
      </c>
      <c r="G142">
        <v>42.83</v>
      </c>
      <c r="H142">
        <v>42.82</v>
      </c>
      <c r="I142">
        <v>42.82</v>
      </c>
      <c r="J142">
        <v>43.08</v>
      </c>
      <c r="K142">
        <v>42.83</v>
      </c>
      <c r="L142">
        <v>42.9</v>
      </c>
      <c r="M142">
        <v>42.82</v>
      </c>
      <c r="N142">
        <v>42.82</v>
      </c>
      <c r="O142">
        <v>43.04</v>
      </c>
      <c r="P142">
        <v>36.58</v>
      </c>
      <c r="Q142">
        <v>56.09</v>
      </c>
      <c r="R142">
        <v>42.83</v>
      </c>
      <c r="S142">
        <v>42.83</v>
      </c>
      <c r="T142">
        <v>43</v>
      </c>
      <c r="U142">
        <v>42.76</v>
      </c>
    </row>
    <row r="143" spans="1:21">
      <c r="A143" t="s">
        <v>248</v>
      </c>
      <c r="B143">
        <v>42</v>
      </c>
      <c r="C143">
        <v>26</v>
      </c>
      <c r="D143">
        <v>41.8</v>
      </c>
      <c r="E143">
        <v>41.81</v>
      </c>
      <c r="F143">
        <v>41.8</v>
      </c>
      <c r="G143">
        <v>41.81</v>
      </c>
      <c r="H143">
        <v>41.8</v>
      </c>
      <c r="I143">
        <v>41.8</v>
      </c>
      <c r="J143">
        <v>42.13</v>
      </c>
      <c r="K143">
        <v>41.81</v>
      </c>
      <c r="L143">
        <v>41.8</v>
      </c>
      <c r="M143">
        <v>41.8</v>
      </c>
      <c r="N143">
        <v>41.8</v>
      </c>
      <c r="O143">
        <v>42.2</v>
      </c>
      <c r="P143">
        <v>35.71</v>
      </c>
      <c r="Q143">
        <v>56.06</v>
      </c>
      <c r="R143">
        <v>41.81</v>
      </c>
      <c r="S143">
        <v>41.81</v>
      </c>
      <c r="T143">
        <v>42</v>
      </c>
      <c r="U143">
        <v>41.93</v>
      </c>
    </row>
    <row r="144" spans="1:21">
      <c r="A144" t="s">
        <v>249</v>
      </c>
      <c r="B144">
        <v>41</v>
      </c>
      <c r="C144">
        <v>23</v>
      </c>
      <c r="D144">
        <v>40.68</v>
      </c>
      <c r="E144">
        <v>40.68</v>
      </c>
      <c r="F144">
        <v>40.68</v>
      </c>
      <c r="G144">
        <v>40.68</v>
      </c>
      <c r="H144">
        <v>40.68</v>
      </c>
      <c r="I144">
        <v>40.68</v>
      </c>
      <c r="J144">
        <v>41.24</v>
      </c>
      <c r="K144">
        <v>40.68</v>
      </c>
      <c r="L144">
        <v>40.799999999999997</v>
      </c>
      <c r="M144">
        <v>40.68</v>
      </c>
      <c r="N144">
        <v>40.68</v>
      </c>
      <c r="O144">
        <v>41.26</v>
      </c>
      <c r="P144">
        <v>34.75</v>
      </c>
      <c r="Q144">
        <v>56.03</v>
      </c>
      <c r="R144">
        <v>40.68</v>
      </c>
      <c r="S144">
        <v>40.68</v>
      </c>
      <c r="T144">
        <v>41</v>
      </c>
      <c r="U144">
        <v>41.08</v>
      </c>
    </row>
    <row r="145" spans="1:21">
      <c r="A145" t="s">
        <v>250</v>
      </c>
      <c r="B145">
        <v>40</v>
      </c>
      <c r="C145">
        <v>21</v>
      </c>
      <c r="D145">
        <v>40.01</v>
      </c>
      <c r="E145">
        <v>40.020000000000003</v>
      </c>
      <c r="F145">
        <v>40.01</v>
      </c>
      <c r="G145">
        <v>40.020000000000003</v>
      </c>
      <c r="H145">
        <v>40.01</v>
      </c>
      <c r="I145">
        <v>40.01</v>
      </c>
      <c r="J145">
        <v>40.68</v>
      </c>
      <c r="K145">
        <v>40.020000000000003</v>
      </c>
      <c r="L145">
        <v>40.1</v>
      </c>
      <c r="M145">
        <v>40.01</v>
      </c>
      <c r="N145">
        <v>40.01</v>
      </c>
      <c r="O145">
        <v>40.520000000000003</v>
      </c>
      <c r="P145">
        <v>34.18</v>
      </c>
      <c r="Q145">
        <v>56.01</v>
      </c>
      <c r="R145">
        <v>40.020000000000003</v>
      </c>
      <c r="S145">
        <v>40.020000000000003</v>
      </c>
      <c r="T145">
        <v>40</v>
      </c>
      <c r="U145">
        <v>40.479999999999997</v>
      </c>
    </row>
    <row r="146" spans="1:21">
      <c r="A146" t="s">
        <v>251</v>
      </c>
      <c r="B146">
        <v>39</v>
      </c>
      <c r="C146">
        <v>19</v>
      </c>
      <c r="D146">
        <v>39.29</v>
      </c>
      <c r="E146">
        <v>39.29</v>
      </c>
      <c r="F146">
        <v>39.29</v>
      </c>
      <c r="G146">
        <v>39.29</v>
      </c>
      <c r="H146">
        <v>39.28</v>
      </c>
      <c r="I146">
        <v>39.28</v>
      </c>
      <c r="J146">
        <v>40.119999999999997</v>
      </c>
      <c r="K146">
        <v>39.29</v>
      </c>
      <c r="L146">
        <v>39.4</v>
      </c>
      <c r="M146">
        <v>39.29</v>
      </c>
      <c r="N146">
        <v>39.29</v>
      </c>
      <c r="O146">
        <v>39.659999999999997</v>
      </c>
      <c r="P146">
        <v>33.56</v>
      </c>
      <c r="Q146">
        <v>55.99</v>
      </c>
      <c r="R146">
        <v>39.29</v>
      </c>
      <c r="S146">
        <v>39.29</v>
      </c>
      <c r="T146">
        <v>39</v>
      </c>
      <c r="U146">
        <v>39.840000000000003</v>
      </c>
    </row>
    <row r="147" spans="1:21">
      <c r="A147" t="s">
        <v>252</v>
      </c>
      <c r="B147">
        <v>38</v>
      </c>
      <c r="C147">
        <v>17</v>
      </c>
      <c r="D147">
        <v>38.54</v>
      </c>
      <c r="E147">
        <v>38.54</v>
      </c>
      <c r="F147">
        <v>38.54</v>
      </c>
      <c r="G147">
        <v>38.54</v>
      </c>
      <c r="H147">
        <v>38.54</v>
      </c>
      <c r="I147">
        <v>38.54</v>
      </c>
      <c r="J147">
        <v>39.549999999999997</v>
      </c>
      <c r="K147">
        <v>38.54</v>
      </c>
      <c r="L147">
        <v>38.6</v>
      </c>
      <c r="M147">
        <v>38.54</v>
      </c>
      <c r="N147">
        <v>38.54</v>
      </c>
      <c r="O147">
        <v>39.049999999999997</v>
      </c>
      <c r="P147">
        <v>32.92</v>
      </c>
      <c r="Q147">
        <v>55.97</v>
      </c>
      <c r="R147">
        <v>38.54</v>
      </c>
      <c r="S147">
        <v>38.54</v>
      </c>
      <c r="T147">
        <v>38</v>
      </c>
      <c r="U147">
        <v>39.21</v>
      </c>
    </row>
    <row r="148" spans="1:21">
      <c r="A148" t="s">
        <v>253</v>
      </c>
      <c r="B148">
        <v>37</v>
      </c>
      <c r="C148">
        <v>14</v>
      </c>
      <c r="D148">
        <v>37.51</v>
      </c>
      <c r="E148">
        <v>37.520000000000003</v>
      </c>
      <c r="F148">
        <v>37.51</v>
      </c>
      <c r="G148">
        <v>37.520000000000003</v>
      </c>
      <c r="H148">
        <v>37.51</v>
      </c>
      <c r="I148">
        <v>37.51</v>
      </c>
      <c r="J148">
        <v>38.590000000000003</v>
      </c>
      <c r="K148">
        <v>37.520000000000003</v>
      </c>
      <c r="L148">
        <v>37.6</v>
      </c>
      <c r="M148">
        <v>37.51</v>
      </c>
      <c r="N148">
        <v>37.51</v>
      </c>
      <c r="O148">
        <v>37.81</v>
      </c>
      <c r="P148">
        <v>32.04</v>
      </c>
      <c r="Q148">
        <v>55.94</v>
      </c>
      <c r="R148">
        <v>37.520000000000003</v>
      </c>
      <c r="S148">
        <v>37.520000000000003</v>
      </c>
      <c r="T148">
        <v>37</v>
      </c>
      <c r="U148">
        <v>38.159999999999997</v>
      </c>
    </row>
    <row r="149" spans="1:21">
      <c r="A149" t="s">
        <v>254</v>
      </c>
      <c r="B149">
        <v>36</v>
      </c>
      <c r="C149">
        <v>11</v>
      </c>
      <c r="D149">
        <v>36.46</v>
      </c>
      <c r="E149">
        <v>36.47</v>
      </c>
      <c r="F149">
        <v>36.46</v>
      </c>
      <c r="G149">
        <v>36.47</v>
      </c>
      <c r="H149">
        <v>36.46</v>
      </c>
      <c r="I149">
        <v>36.46</v>
      </c>
      <c r="J149">
        <v>37.42</v>
      </c>
      <c r="K149">
        <v>36.47</v>
      </c>
      <c r="L149">
        <v>36.5</v>
      </c>
      <c r="M149">
        <v>36.46</v>
      </c>
      <c r="N149">
        <v>36.46</v>
      </c>
      <c r="O149">
        <v>36.85</v>
      </c>
      <c r="P149">
        <v>31.15</v>
      </c>
      <c r="Q149">
        <v>55.91</v>
      </c>
      <c r="R149">
        <v>36.47</v>
      </c>
      <c r="S149">
        <v>36.47</v>
      </c>
      <c r="T149">
        <v>36</v>
      </c>
      <c r="U149">
        <v>37.06</v>
      </c>
    </row>
    <row r="150" spans="1:21">
      <c r="A150" t="s">
        <v>255</v>
      </c>
      <c r="B150">
        <v>35</v>
      </c>
      <c r="C150">
        <v>9</v>
      </c>
      <c r="D150">
        <v>35.69</v>
      </c>
      <c r="E150">
        <v>35.69</v>
      </c>
      <c r="F150">
        <v>35.69</v>
      </c>
      <c r="G150">
        <v>35.69</v>
      </c>
      <c r="H150">
        <v>35.69</v>
      </c>
      <c r="I150">
        <v>35.69</v>
      </c>
      <c r="J150">
        <v>36.950000000000003</v>
      </c>
      <c r="K150">
        <v>35.69</v>
      </c>
      <c r="L150">
        <v>35.700000000000003</v>
      </c>
      <c r="M150">
        <v>35.69</v>
      </c>
      <c r="N150">
        <v>35.69</v>
      </c>
      <c r="O150">
        <v>35.950000000000003</v>
      </c>
      <c r="P150">
        <v>30.48</v>
      </c>
      <c r="Q150">
        <v>55.89</v>
      </c>
      <c r="R150">
        <v>35.69</v>
      </c>
      <c r="S150">
        <v>35.69</v>
      </c>
      <c r="T150">
        <v>35</v>
      </c>
      <c r="U150">
        <v>36.25</v>
      </c>
    </row>
    <row r="151" spans="1:21">
      <c r="A151" t="s">
        <v>256</v>
      </c>
      <c r="B151">
        <v>34</v>
      </c>
      <c r="C151">
        <v>7</v>
      </c>
      <c r="D151">
        <v>34.729999999999997</v>
      </c>
      <c r="E151">
        <v>34.729999999999997</v>
      </c>
      <c r="F151">
        <v>34.729999999999997</v>
      </c>
      <c r="G151">
        <v>34.729999999999997</v>
      </c>
      <c r="H151">
        <v>34.729999999999997</v>
      </c>
      <c r="I151">
        <v>34.729999999999997</v>
      </c>
      <c r="J151">
        <v>35.86</v>
      </c>
      <c r="K151">
        <v>34.729999999999997</v>
      </c>
      <c r="L151">
        <v>34.799999999999997</v>
      </c>
      <c r="M151">
        <v>34.729999999999997</v>
      </c>
      <c r="N151">
        <v>34.729999999999997</v>
      </c>
      <c r="O151">
        <v>35</v>
      </c>
      <c r="P151">
        <v>29.67</v>
      </c>
      <c r="Q151">
        <v>55.87</v>
      </c>
      <c r="R151">
        <v>34.729999999999997</v>
      </c>
      <c r="S151">
        <v>34.729999999999997</v>
      </c>
      <c r="T151">
        <v>34</v>
      </c>
      <c r="U151">
        <v>35.39</v>
      </c>
    </row>
    <row r="152" spans="1:21">
      <c r="A152" t="s">
        <v>257</v>
      </c>
      <c r="B152">
        <v>33</v>
      </c>
      <c r="C152">
        <v>5</v>
      </c>
      <c r="D152">
        <v>33.81</v>
      </c>
      <c r="E152">
        <v>33.82</v>
      </c>
      <c r="F152">
        <v>33.81</v>
      </c>
      <c r="G152">
        <v>33.82</v>
      </c>
      <c r="H152">
        <v>33.81</v>
      </c>
      <c r="I152">
        <v>33.81</v>
      </c>
      <c r="J152">
        <v>34.51</v>
      </c>
      <c r="K152">
        <v>33.82</v>
      </c>
      <c r="L152">
        <v>33.9</v>
      </c>
      <c r="M152">
        <v>33.81</v>
      </c>
      <c r="N152">
        <v>33.81</v>
      </c>
      <c r="O152">
        <v>34.1</v>
      </c>
      <c r="P152">
        <v>28.88</v>
      </c>
      <c r="Q152">
        <v>55.85</v>
      </c>
      <c r="R152">
        <v>33.82</v>
      </c>
      <c r="S152">
        <v>33.82</v>
      </c>
      <c r="T152">
        <v>33</v>
      </c>
      <c r="U152">
        <v>34.54</v>
      </c>
    </row>
    <row r="153" spans="1:21">
      <c r="A153" t="s">
        <v>258</v>
      </c>
      <c r="B153">
        <v>32</v>
      </c>
      <c r="C153">
        <v>3</v>
      </c>
      <c r="D153">
        <v>32.6</v>
      </c>
      <c r="E153">
        <v>32.6</v>
      </c>
      <c r="F153">
        <v>32.6</v>
      </c>
      <c r="G153">
        <v>32.6</v>
      </c>
      <c r="H153">
        <v>32.6</v>
      </c>
      <c r="I153">
        <v>32.6</v>
      </c>
      <c r="J153">
        <v>32.83</v>
      </c>
      <c r="K153">
        <v>32.6</v>
      </c>
      <c r="L153">
        <v>32.6</v>
      </c>
      <c r="M153">
        <v>32.6</v>
      </c>
      <c r="N153">
        <v>32.6</v>
      </c>
      <c r="O153">
        <v>32.83</v>
      </c>
      <c r="P153">
        <v>27.84</v>
      </c>
      <c r="Q153">
        <v>55.83</v>
      </c>
      <c r="R153">
        <v>32.6</v>
      </c>
      <c r="S153">
        <v>32.6</v>
      </c>
      <c r="T153">
        <v>32</v>
      </c>
      <c r="U153">
        <v>33.54</v>
      </c>
    </row>
    <row r="154" spans="1:21">
      <c r="A154" t="s">
        <v>259</v>
      </c>
      <c r="B154">
        <v>31</v>
      </c>
      <c r="C154">
        <v>2</v>
      </c>
      <c r="D154">
        <v>31.8</v>
      </c>
      <c r="E154">
        <v>31.8</v>
      </c>
      <c r="F154">
        <v>31.8</v>
      </c>
      <c r="G154">
        <v>31.8</v>
      </c>
      <c r="H154">
        <v>31.8</v>
      </c>
      <c r="I154">
        <v>31.8</v>
      </c>
      <c r="J154">
        <v>31.83</v>
      </c>
      <c r="K154">
        <v>31.8</v>
      </c>
      <c r="L154">
        <v>31.6</v>
      </c>
      <c r="M154">
        <v>31.8</v>
      </c>
      <c r="N154">
        <v>31.8</v>
      </c>
      <c r="O154">
        <v>31.97</v>
      </c>
      <c r="P154">
        <v>27.16</v>
      </c>
      <c r="Q154">
        <v>55.82</v>
      </c>
      <c r="R154">
        <v>31.8</v>
      </c>
      <c r="S154">
        <v>31.8</v>
      </c>
      <c r="T154">
        <v>31</v>
      </c>
      <c r="U154">
        <v>32.75</v>
      </c>
    </row>
    <row r="155" spans="1:21">
      <c r="A155" t="s">
        <v>260</v>
      </c>
      <c r="B155">
        <v>30</v>
      </c>
      <c r="C155">
        <v>1</v>
      </c>
      <c r="D155">
        <v>30.8</v>
      </c>
      <c r="E155">
        <v>30.98</v>
      </c>
      <c r="F155">
        <v>30.8</v>
      </c>
      <c r="G155">
        <v>30.8</v>
      </c>
      <c r="H155">
        <v>30.8</v>
      </c>
      <c r="I155">
        <v>30.8</v>
      </c>
      <c r="J155">
        <v>30.72</v>
      </c>
      <c r="K155">
        <v>30.8</v>
      </c>
      <c r="L155">
        <v>29.9</v>
      </c>
      <c r="M155">
        <v>30.8</v>
      </c>
      <c r="N155">
        <v>30.8</v>
      </c>
      <c r="O155">
        <v>30.41</v>
      </c>
      <c r="P155">
        <v>26.31</v>
      </c>
      <c r="Q155">
        <v>55.81</v>
      </c>
      <c r="R155">
        <v>30.8</v>
      </c>
      <c r="S155">
        <v>30.8</v>
      </c>
      <c r="T155">
        <v>30</v>
      </c>
      <c r="U155">
        <v>31.5</v>
      </c>
    </row>
    <row r="156" spans="1:21">
      <c r="A156" t="s">
        <v>261</v>
      </c>
      <c r="B156">
        <v>29</v>
      </c>
      <c r="C156">
        <v>1</v>
      </c>
      <c r="D156">
        <v>29.8</v>
      </c>
      <c r="E156">
        <v>30.98</v>
      </c>
      <c r="F156">
        <v>30.8</v>
      </c>
      <c r="G156">
        <v>30.8</v>
      </c>
      <c r="H156">
        <v>30.8</v>
      </c>
      <c r="I156">
        <v>30.8</v>
      </c>
      <c r="J156">
        <v>30.72</v>
      </c>
      <c r="K156">
        <v>30.8</v>
      </c>
      <c r="L156">
        <v>29.9</v>
      </c>
      <c r="M156">
        <v>30.8</v>
      </c>
      <c r="N156">
        <v>30.8</v>
      </c>
      <c r="O156">
        <v>30.41</v>
      </c>
      <c r="P156">
        <v>26.31</v>
      </c>
      <c r="Q156">
        <v>55.81</v>
      </c>
      <c r="R156">
        <v>30.8</v>
      </c>
      <c r="S156">
        <v>30.8</v>
      </c>
      <c r="T156">
        <v>29</v>
      </c>
      <c r="U156">
        <v>30.56</v>
      </c>
    </row>
    <row r="157" spans="1:21">
      <c r="A157" t="s">
        <v>262</v>
      </c>
      <c r="B157">
        <v>28</v>
      </c>
      <c r="C157">
        <v>0</v>
      </c>
      <c r="D157">
        <v>28.8</v>
      </c>
      <c r="E157">
        <v>28.8</v>
      </c>
      <c r="F157">
        <v>28.8</v>
      </c>
      <c r="G157">
        <v>28.8</v>
      </c>
      <c r="H157">
        <v>28.8</v>
      </c>
      <c r="I157">
        <v>28.8</v>
      </c>
      <c r="J157">
        <v>28.08</v>
      </c>
      <c r="K157">
        <v>28.8</v>
      </c>
      <c r="L157">
        <v>25.9</v>
      </c>
      <c r="M157">
        <v>28.8</v>
      </c>
      <c r="N157">
        <v>28.8</v>
      </c>
      <c r="O157">
        <v>28.02</v>
      </c>
      <c r="P157">
        <v>0</v>
      </c>
      <c r="Q157">
        <v>0</v>
      </c>
      <c r="R157">
        <v>28.8</v>
      </c>
      <c r="S157">
        <v>28.8</v>
      </c>
      <c r="T157">
        <v>28</v>
      </c>
      <c r="U157">
        <v>29.62</v>
      </c>
    </row>
    <row r="158" spans="1:21">
      <c r="A158" t="s">
        <v>263</v>
      </c>
      <c r="B158">
        <v>68</v>
      </c>
      <c r="C158">
        <v>99</v>
      </c>
      <c r="D158">
        <v>66.3</v>
      </c>
      <c r="E158">
        <v>66.22</v>
      </c>
      <c r="F158">
        <v>66.3</v>
      </c>
      <c r="G158">
        <v>66.3</v>
      </c>
      <c r="H158">
        <v>68.3</v>
      </c>
      <c r="I158">
        <v>68.3</v>
      </c>
      <c r="J158">
        <v>66.67</v>
      </c>
      <c r="K158">
        <v>66.7</v>
      </c>
      <c r="L158">
        <v>66.7</v>
      </c>
      <c r="M158">
        <v>66.3</v>
      </c>
      <c r="N158">
        <v>66.3</v>
      </c>
      <c r="O158">
        <v>67.989999999999995</v>
      </c>
      <c r="P158">
        <v>56.63</v>
      </c>
      <c r="Q158">
        <v>56.79</v>
      </c>
      <c r="R158">
        <v>66.3</v>
      </c>
      <c r="S158">
        <v>66.7</v>
      </c>
      <c r="T158">
        <v>68</v>
      </c>
      <c r="U158">
        <v>69.5</v>
      </c>
    </row>
    <row r="159" spans="1:21">
      <c r="A159" t="s">
        <v>264</v>
      </c>
      <c r="B159">
        <v>66</v>
      </c>
      <c r="C159">
        <v>98</v>
      </c>
      <c r="D159">
        <v>65.61</v>
      </c>
      <c r="E159">
        <v>65.680000000000007</v>
      </c>
      <c r="F159">
        <v>65.61</v>
      </c>
      <c r="G159">
        <v>65.62</v>
      </c>
      <c r="H159">
        <v>67.61</v>
      </c>
      <c r="I159">
        <v>67.61</v>
      </c>
      <c r="J159">
        <v>66.290000000000006</v>
      </c>
      <c r="K159">
        <v>66.02</v>
      </c>
      <c r="L159">
        <v>66.3</v>
      </c>
      <c r="M159">
        <v>65.61</v>
      </c>
      <c r="N159">
        <v>65.61</v>
      </c>
      <c r="O159">
        <v>67.12</v>
      </c>
      <c r="P159">
        <v>56.04</v>
      </c>
      <c r="Q159">
        <v>56.78</v>
      </c>
      <c r="R159">
        <v>65.62</v>
      </c>
      <c r="S159">
        <v>65.819999999999993</v>
      </c>
      <c r="T159">
        <v>66</v>
      </c>
      <c r="U159">
        <v>68.12</v>
      </c>
    </row>
    <row r="160" spans="1:21">
      <c r="A160" t="s">
        <v>265</v>
      </c>
      <c r="B160">
        <v>65</v>
      </c>
      <c r="C160">
        <v>96</v>
      </c>
      <c r="D160">
        <v>64.75</v>
      </c>
      <c r="E160">
        <v>64.760000000000005</v>
      </c>
      <c r="F160">
        <v>64.75</v>
      </c>
      <c r="G160">
        <v>64.760000000000005</v>
      </c>
      <c r="H160">
        <v>66.75</v>
      </c>
      <c r="I160">
        <v>66.75</v>
      </c>
      <c r="J160">
        <v>65.53</v>
      </c>
      <c r="K160">
        <v>64.760000000000005</v>
      </c>
      <c r="L160">
        <v>65.5</v>
      </c>
      <c r="M160">
        <v>64.75</v>
      </c>
      <c r="N160">
        <v>64.75</v>
      </c>
      <c r="O160">
        <v>65.72</v>
      </c>
      <c r="P160">
        <v>55.31</v>
      </c>
      <c r="Q160">
        <v>56.76</v>
      </c>
      <c r="R160">
        <v>64.760000000000005</v>
      </c>
      <c r="S160">
        <v>64.760000000000005</v>
      </c>
      <c r="T160">
        <v>65</v>
      </c>
      <c r="U160">
        <v>66.45</v>
      </c>
    </row>
    <row r="161" spans="1:21">
      <c r="A161" t="s">
        <v>266</v>
      </c>
      <c r="B161">
        <v>64</v>
      </c>
      <c r="C161">
        <v>95</v>
      </c>
      <c r="D161">
        <v>64.319999999999993</v>
      </c>
      <c r="E161">
        <v>64.33</v>
      </c>
      <c r="F161">
        <v>64.319999999999993</v>
      </c>
      <c r="G161">
        <v>64.33</v>
      </c>
      <c r="H161">
        <v>66.319999999999993</v>
      </c>
      <c r="I161">
        <v>66.319999999999993</v>
      </c>
      <c r="J161">
        <v>65.150000000000006</v>
      </c>
      <c r="K161">
        <v>64.33</v>
      </c>
      <c r="L161">
        <v>65.099999999999994</v>
      </c>
      <c r="M161">
        <v>64.319999999999993</v>
      </c>
      <c r="N161">
        <v>64.319999999999993</v>
      </c>
      <c r="O161">
        <v>65.400000000000006</v>
      </c>
      <c r="P161">
        <v>54.94</v>
      </c>
      <c r="Q161">
        <v>56.75</v>
      </c>
      <c r="R161">
        <v>64.33</v>
      </c>
      <c r="S161">
        <v>64.33</v>
      </c>
      <c r="T161">
        <v>64</v>
      </c>
      <c r="U161">
        <v>65.95</v>
      </c>
    </row>
    <row r="162" spans="1:21">
      <c r="A162" t="s">
        <v>267</v>
      </c>
      <c r="B162">
        <v>63</v>
      </c>
      <c r="C162">
        <v>92</v>
      </c>
      <c r="D162">
        <v>63.33</v>
      </c>
      <c r="E162">
        <v>63.33</v>
      </c>
      <c r="F162">
        <v>63.33</v>
      </c>
      <c r="G162">
        <v>63.33</v>
      </c>
      <c r="H162">
        <v>65.33</v>
      </c>
      <c r="I162">
        <v>65.33</v>
      </c>
      <c r="J162">
        <v>64.06</v>
      </c>
      <c r="K162">
        <v>63.33</v>
      </c>
      <c r="L162">
        <v>64</v>
      </c>
      <c r="M162">
        <v>63.33</v>
      </c>
      <c r="N162">
        <v>63.33</v>
      </c>
      <c r="O162">
        <v>63.77</v>
      </c>
      <c r="P162">
        <v>54.09</v>
      </c>
      <c r="Q162">
        <v>56.72</v>
      </c>
      <c r="R162">
        <v>63.33</v>
      </c>
      <c r="S162">
        <v>63.33</v>
      </c>
      <c r="T162">
        <v>63</v>
      </c>
      <c r="U162">
        <v>64.39</v>
      </c>
    </row>
    <row r="163" spans="1:21">
      <c r="A163" t="s">
        <v>268</v>
      </c>
      <c r="B163">
        <v>62</v>
      </c>
      <c r="C163">
        <v>87</v>
      </c>
      <c r="D163">
        <v>61.89</v>
      </c>
      <c r="E163">
        <v>61.9</v>
      </c>
      <c r="F163">
        <v>61.89</v>
      </c>
      <c r="G163">
        <v>61.9</v>
      </c>
      <c r="H163">
        <v>63.89</v>
      </c>
      <c r="I163">
        <v>63.89</v>
      </c>
      <c r="J163">
        <v>62.4</v>
      </c>
      <c r="K163">
        <v>61.9</v>
      </c>
      <c r="L163">
        <v>62.5</v>
      </c>
      <c r="M163">
        <v>61.89</v>
      </c>
      <c r="N163">
        <v>61.89</v>
      </c>
      <c r="O163">
        <v>61.93</v>
      </c>
      <c r="P163">
        <v>52.87</v>
      </c>
      <c r="Q163">
        <v>56.67</v>
      </c>
      <c r="R163">
        <v>61.9</v>
      </c>
      <c r="S163">
        <v>61.9</v>
      </c>
      <c r="T163">
        <v>62</v>
      </c>
      <c r="U163">
        <v>62.43</v>
      </c>
    </row>
    <row r="164" spans="1:21">
      <c r="A164" t="s">
        <v>269</v>
      </c>
      <c r="B164">
        <v>61</v>
      </c>
      <c r="C164">
        <v>84</v>
      </c>
      <c r="D164">
        <v>61.1</v>
      </c>
      <c r="E164">
        <v>61.11</v>
      </c>
      <c r="F164">
        <v>61.1</v>
      </c>
      <c r="G164">
        <v>61.11</v>
      </c>
      <c r="H164">
        <v>63.1</v>
      </c>
      <c r="I164">
        <v>63.1</v>
      </c>
      <c r="J164">
        <v>61.52</v>
      </c>
      <c r="K164">
        <v>61.11</v>
      </c>
      <c r="L164">
        <v>61.6</v>
      </c>
      <c r="M164">
        <v>61.1</v>
      </c>
      <c r="N164">
        <v>61.1</v>
      </c>
      <c r="O164">
        <v>61.14</v>
      </c>
      <c r="P164">
        <v>52.19</v>
      </c>
      <c r="Q164">
        <v>56.64</v>
      </c>
      <c r="R164">
        <v>61.11</v>
      </c>
      <c r="S164">
        <v>61.11</v>
      </c>
      <c r="T164">
        <v>61</v>
      </c>
      <c r="U164">
        <v>61.42</v>
      </c>
    </row>
    <row r="165" spans="1:21">
      <c r="A165" t="s">
        <v>270</v>
      </c>
      <c r="B165">
        <v>60</v>
      </c>
      <c r="C165">
        <v>81</v>
      </c>
      <c r="D165">
        <v>60.38</v>
      </c>
      <c r="E165">
        <v>60.39</v>
      </c>
      <c r="F165">
        <v>60.38</v>
      </c>
      <c r="G165">
        <v>60.39</v>
      </c>
      <c r="H165">
        <v>62.38</v>
      </c>
      <c r="I165">
        <v>62.38</v>
      </c>
      <c r="J165">
        <v>60.7</v>
      </c>
      <c r="K165">
        <v>60.39</v>
      </c>
      <c r="L165">
        <v>60.6</v>
      </c>
      <c r="M165">
        <v>60.38</v>
      </c>
      <c r="N165">
        <v>60.38</v>
      </c>
      <c r="O165">
        <v>59.92</v>
      </c>
      <c r="P165">
        <v>51.58</v>
      </c>
      <c r="Q165">
        <v>56.61</v>
      </c>
      <c r="R165">
        <v>60.39</v>
      </c>
      <c r="S165">
        <v>60.39</v>
      </c>
      <c r="T165">
        <v>60</v>
      </c>
      <c r="U165">
        <v>60.33</v>
      </c>
    </row>
    <row r="166" spans="1:21">
      <c r="A166" t="s">
        <v>271</v>
      </c>
      <c r="B166">
        <v>59</v>
      </c>
      <c r="C166">
        <v>78</v>
      </c>
      <c r="D166">
        <v>59.67</v>
      </c>
      <c r="E166">
        <v>59.67</v>
      </c>
      <c r="F166">
        <v>59.67</v>
      </c>
      <c r="G166">
        <v>59.67</v>
      </c>
      <c r="H166">
        <v>61.67</v>
      </c>
      <c r="I166">
        <v>61.67</v>
      </c>
      <c r="J166">
        <v>59.93</v>
      </c>
      <c r="K166">
        <v>59.67</v>
      </c>
      <c r="L166">
        <v>59.6</v>
      </c>
      <c r="M166">
        <v>59.67</v>
      </c>
      <c r="N166">
        <v>59.67</v>
      </c>
      <c r="O166">
        <v>59.12</v>
      </c>
      <c r="P166">
        <v>50.97</v>
      </c>
      <c r="Q166">
        <v>56.58</v>
      </c>
      <c r="R166">
        <v>59.67</v>
      </c>
      <c r="S166">
        <v>59.67</v>
      </c>
      <c r="T166">
        <v>59</v>
      </c>
      <c r="U166">
        <v>59.22</v>
      </c>
    </row>
    <row r="167" spans="1:21">
      <c r="A167" t="s">
        <v>272</v>
      </c>
      <c r="B167">
        <v>58</v>
      </c>
      <c r="C167">
        <v>74</v>
      </c>
      <c r="D167">
        <v>58.64</v>
      </c>
      <c r="E167">
        <v>58.65</v>
      </c>
      <c r="F167">
        <v>58.64</v>
      </c>
      <c r="G167">
        <v>58.65</v>
      </c>
      <c r="H167">
        <v>60.64</v>
      </c>
      <c r="I167">
        <v>60.64</v>
      </c>
      <c r="J167">
        <v>58.95</v>
      </c>
      <c r="K167">
        <v>58.65</v>
      </c>
      <c r="L167">
        <v>58.6</v>
      </c>
      <c r="M167">
        <v>58.64</v>
      </c>
      <c r="N167">
        <v>58.64</v>
      </c>
      <c r="O167">
        <v>57.91</v>
      </c>
      <c r="P167">
        <v>50.09</v>
      </c>
      <c r="Q167">
        <v>56.54</v>
      </c>
      <c r="R167">
        <v>58.65</v>
      </c>
      <c r="S167">
        <v>58.65</v>
      </c>
      <c r="T167">
        <v>58</v>
      </c>
      <c r="U167">
        <v>57.72</v>
      </c>
    </row>
    <row r="168" spans="1:21">
      <c r="A168" t="s">
        <v>273</v>
      </c>
      <c r="B168">
        <v>57</v>
      </c>
      <c r="C168">
        <v>69</v>
      </c>
      <c r="D168">
        <v>57.25</v>
      </c>
      <c r="E168">
        <v>57.26</v>
      </c>
      <c r="F168">
        <v>57.25</v>
      </c>
      <c r="G168">
        <v>57.26</v>
      </c>
      <c r="H168">
        <v>59.25</v>
      </c>
      <c r="I168">
        <v>59.25</v>
      </c>
      <c r="J168">
        <v>57.7</v>
      </c>
      <c r="K168">
        <v>57.26</v>
      </c>
      <c r="L168">
        <v>57.2</v>
      </c>
      <c r="M168">
        <v>57.25</v>
      </c>
      <c r="N168">
        <v>57.25</v>
      </c>
      <c r="O168">
        <v>56.43</v>
      </c>
      <c r="P168">
        <v>48.9</v>
      </c>
      <c r="Q168">
        <v>56.49</v>
      </c>
      <c r="R168">
        <v>57.26</v>
      </c>
      <c r="S168">
        <v>57.26</v>
      </c>
      <c r="T168">
        <v>57</v>
      </c>
      <c r="U168">
        <v>56.29</v>
      </c>
    </row>
    <row r="169" spans="1:21">
      <c r="A169" t="s">
        <v>274</v>
      </c>
      <c r="B169">
        <v>56</v>
      </c>
      <c r="C169">
        <v>65</v>
      </c>
      <c r="D169">
        <v>56.11</v>
      </c>
      <c r="E169">
        <v>56.12</v>
      </c>
      <c r="F169">
        <v>56.11</v>
      </c>
      <c r="G169">
        <v>56.12</v>
      </c>
      <c r="H169">
        <v>58.11</v>
      </c>
      <c r="I169">
        <v>58.11</v>
      </c>
      <c r="J169">
        <v>56.62</v>
      </c>
      <c r="K169">
        <v>56.12</v>
      </c>
      <c r="L169">
        <v>56</v>
      </c>
      <c r="M169">
        <v>56.11</v>
      </c>
      <c r="N169">
        <v>56.11</v>
      </c>
      <c r="O169">
        <v>55.36</v>
      </c>
      <c r="P169">
        <v>47.93</v>
      </c>
      <c r="Q169">
        <v>56.45</v>
      </c>
      <c r="R169">
        <v>56.12</v>
      </c>
      <c r="S169">
        <v>56.12</v>
      </c>
      <c r="T169">
        <v>56</v>
      </c>
      <c r="U169">
        <v>55.05</v>
      </c>
    </row>
    <row r="170" spans="1:21">
      <c r="A170" t="s">
        <v>275</v>
      </c>
      <c r="B170">
        <v>55</v>
      </c>
      <c r="C170">
        <v>62</v>
      </c>
      <c r="D170">
        <v>55.16</v>
      </c>
      <c r="E170">
        <v>55.17</v>
      </c>
      <c r="F170">
        <v>55.16</v>
      </c>
      <c r="G170">
        <v>55.17</v>
      </c>
      <c r="H170">
        <v>57.16</v>
      </c>
      <c r="I170">
        <v>57.16</v>
      </c>
      <c r="J170">
        <v>55.73</v>
      </c>
      <c r="K170">
        <v>55.17</v>
      </c>
      <c r="L170">
        <v>55.1</v>
      </c>
      <c r="M170">
        <v>55.16</v>
      </c>
      <c r="N170">
        <v>55.16</v>
      </c>
      <c r="O170">
        <v>54.44</v>
      </c>
      <c r="P170">
        <v>47.12</v>
      </c>
      <c r="Q170">
        <v>56.42</v>
      </c>
      <c r="R170">
        <v>55.17</v>
      </c>
      <c r="S170">
        <v>55.17</v>
      </c>
      <c r="T170">
        <v>55</v>
      </c>
      <c r="U170">
        <v>53.96</v>
      </c>
    </row>
    <row r="171" spans="1:21">
      <c r="A171" t="s">
        <v>276</v>
      </c>
      <c r="B171">
        <v>54</v>
      </c>
      <c r="C171">
        <v>59</v>
      </c>
      <c r="D171">
        <v>54.1</v>
      </c>
      <c r="E171">
        <v>54.11</v>
      </c>
      <c r="F171">
        <v>54.1</v>
      </c>
      <c r="G171">
        <v>54.11</v>
      </c>
      <c r="H171">
        <v>56.1</v>
      </c>
      <c r="I171">
        <v>56.1</v>
      </c>
      <c r="J171">
        <v>54.76</v>
      </c>
      <c r="K171">
        <v>54.11</v>
      </c>
      <c r="L171">
        <v>54</v>
      </c>
      <c r="M171">
        <v>54.1</v>
      </c>
      <c r="N171">
        <v>54.1</v>
      </c>
      <c r="O171">
        <v>53.45</v>
      </c>
      <c r="P171">
        <v>46.3</v>
      </c>
      <c r="Q171">
        <v>56.39</v>
      </c>
      <c r="R171">
        <v>54.11</v>
      </c>
      <c r="S171">
        <v>54.11</v>
      </c>
      <c r="T171">
        <v>54</v>
      </c>
      <c r="U171">
        <v>52.92</v>
      </c>
    </row>
    <row r="172" spans="1:21">
      <c r="A172" t="s">
        <v>277</v>
      </c>
      <c r="B172">
        <v>53</v>
      </c>
      <c r="C172">
        <v>56</v>
      </c>
      <c r="D172">
        <v>53.05</v>
      </c>
      <c r="E172">
        <v>53.06</v>
      </c>
      <c r="F172">
        <v>53.05</v>
      </c>
      <c r="G172">
        <v>53.06</v>
      </c>
      <c r="H172">
        <v>55.05</v>
      </c>
      <c r="I172">
        <v>55.05</v>
      </c>
      <c r="J172">
        <v>53.72</v>
      </c>
      <c r="K172">
        <v>53.06</v>
      </c>
      <c r="L172">
        <v>53</v>
      </c>
      <c r="M172">
        <v>53.05</v>
      </c>
      <c r="N172">
        <v>53.05</v>
      </c>
      <c r="O172">
        <v>52.56</v>
      </c>
      <c r="P172">
        <v>45.32</v>
      </c>
      <c r="Q172">
        <v>56.36</v>
      </c>
      <c r="R172">
        <v>53.06</v>
      </c>
      <c r="S172">
        <v>53.06</v>
      </c>
      <c r="T172">
        <v>53</v>
      </c>
      <c r="U172">
        <v>52</v>
      </c>
    </row>
    <row r="173" spans="1:21">
      <c r="A173" t="s">
        <v>278</v>
      </c>
      <c r="B173">
        <v>52</v>
      </c>
      <c r="C173">
        <v>52</v>
      </c>
      <c r="D173">
        <v>51.58</v>
      </c>
      <c r="E173">
        <v>51.58</v>
      </c>
      <c r="F173">
        <v>51.58</v>
      </c>
      <c r="G173">
        <v>51.58</v>
      </c>
      <c r="H173">
        <v>53.58</v>
      </c>
      <c r="I173">
        <v>53.58</v>
      </c>
      <c r="J173">
        <v>52.22</v>
      </c>
      <c r="K173">
        <v>51.58</v>
      </c>
      <c r="L173">
        <v>51.5</v>
      </c>
      <c r="M173">
        <v>51.58</v>
      </c>
      <c r="N173">
        <v>51.58</v>
      </c>
      <c r="O173">
        <v>51.04</v>
      </c>
      <c r="P173">
        <v>44.14</v>
      </c>
      <c r="Q173">
        <v>56.32</v>
      </c>
      <c r="R173">
        <v>51.58</v>
      </c>
      <c r="S173">
        <v>51.58</v>
      </c>
      <c r="T173">
        <v>52</v>
      </c>
      <c r="U173">
        <v>50.57</v>
      </c>
    </row>
    <row r="174" spans="1:21">
      <c r="A174" t="s">
        <v>279</v>
      </c>
      <c r="B174">
        <v>51</v>
      </c>
      <c r="C174">
        <v>48</v>
      </c>
      <c r="D174">
        <v>50.03</v>
      </c>
      <c r="E174">
        <v>50.03</v>
      </c>
      <c r="F174">
        <v>50.03</v>
      </c>
      <c r="G174">
        <v>50.03</v>
      </c>
      <c r="H174">
        <v>51.43</v>
      </c>
      <c r="I174">
        <v>51.43</v>
      </c>
      <c r="J174">
        <v>50.61</v>
      </c>
      <c r="K174">
        <v>50.05</v>
      </c>
      <c r="L174">
        <v>50</v>
      </c>
      <c r="M174">
        <v>50.03</v>
      </c>
      <c r="N174">
        <v>50.03</v>
      </c>
      <c r="O174">
        <v>49.75</v>
      </c>
      <c r="P174">
        <v>42.73</v>
      </c>
      <c r="Q174">
        <v>56.28</v>
      </c>
      <c r="R174">
        <v>50.03</v>
      </c>
      <c r="S174">
        <v>50.03</v>
      </c>
      <c r="T174">
        <v>51</v>
      </c>
      <c r="U174">
        <v>49.32</v>
      </c>
    </row>
    <row r="175" spans="1:21">
      <c r="A175" t="s">
        <v>280</v>
      </c>
      <c r="B175">
        <v>50</v>
      </c>
      <c r="C175">
        <v>46</v>
      </c>
      <c r="D175">
        <v>49.21</v>
      </c>
      <c r="E175">
        <v>49.22</v>
      </c>
      <c r="F175">
        <v>49.21</v>
      </c>
      <c r="G175">
        <v>49.22</v>
      </c>
      <c r="H175">
        <v>50.61</v>
      </c>
      <c r="I175">
        <v>50.61</v>
      </c>
      <c r="J175">
        <v>49.77</v>
      </c>
      <c r="K175">
        <v>49.27</v>
      </c>
      <c r="L175">
        <v>49.2</v>
      </c>
      <c r="M175">
        <v>49.21</v>
      </c>
      <c r="N175">
        <v>49.21</v>
      </c>
      <c r="O175">
        <v>49.12</v>
      </c>
      <c r="P175">
        <v>42.04</v>
      </c>
      <c r="Q175">
        <v>56.26</v>
      </c>
      <c r="R175">
        <v>49.22</v>
      </c>
      <c r="S175">
        <v>49.22</v>
      </c>
      <c r="T175">
        <v>50</v>
      </c>
      <c r="U175">
        <v>48.62</v>
      </c>
    </row>
    <row r="176" spans="1:21">
      <c r="A176" t="s">
        <v>281</v>
      </c>
      <c r="B176">
        <v>49</v>
      </c>
      <c r="C176">
        <v>44</v>
      </c>
      <c r="D176">
        <v>48.4</v>
      </c>
      <c r="E176">
        <v>48.4</v>
      </c>
      <c r="F176">
        <v>48.4</v>
      </c>
      <c r="G176">
        <v>48.4</v>
      </c>
      <c r="H176">
        <v>49.79</v>
      </c>
      <c r="I176">
        <v>49.79</v>
      </c>
      <c r="J176">
        <v>48.93</v>
      </c>
      <c r="K176">
        <v>48.4</v>
      </c>
      <c r="L176">
        <v>48.4</v>
      </c>
      <c r="M176">
        <v>48.4</v>
      </c>
      <c r="N176">
        <v>48.4</v>
      </c>
      <c r="O176">
        <v>48.3</v>
      </c>
      <c r="P176">
        <v>41.34</v>
      </c>
      <c r="Q176">
        <v>56.24</v>
      </c>
      <c r="R176">
        <v>48.4</v>
      </c>
      <c r="S176">
        <v>48.4</v>
      </c>
      <c r="T176">
        <v>49</v>
      </c>
      <c r="U176">
        <v>47.92</v>
      </c>
    </row>
    <row r="177" spans="1:21">
      <c r="A177" t="s">
        <v>282</v>
      </c>
      <c r="B177">
        <v>48</v>
      </c>
      <c r="C177">
        <v>42</v>
      </c>
      <c r="D177">
        <v>47.58</v>
      </c>
      <c r="E177">
        <v>47.58</v>
      </c>
      <c r="F177">
        <v>47.58</v>
      </c>
      <c r="G177">
        <v>47.58</v>
      </c>
      <c r="H177">
        <v>48.58</v>
      </c>
      <c r="I177">
        <v>48.58</v>
      </c>
      <c r="J177">
        <v>48.09</v>
      </c>
      <c r="K177">
        <v>47.58</v>
      </c>
      <c r="L177">
        <v>47.6</v>
      </c>
      <c r="M177">
        <v>47.58</v>
      </c>
      <c r="N177">
        <v>47.58</v>
      </c>
      <c r="O177">
        <v>47.56</v>
      </c>
      <c r="P177">
        <v>40.64</v>
      </c>
      <c r="Q177">
        <v>56.22</v>
      </c>
      <c r="R177">
        <v>47.58</v>
      </c>
      <c r="S177">
        <v>47.58</v>
      </c>
      <c r="T177">
        <v>48</v>
      </c>
      <c r="U177">
        <v>47.17</v>
      </c>
    </row>
    <row r="178" spans="1:21">
      <c r="A178" t="s">
        <v>283</v>
      </c>
      <c r="B178">
        <v>47</v>
      </c>
      <c r="C178">
        <v>39</v>
      </c>
      <c r="D178">
        <v>46.5</v>
      </c>
      <c r="E178">
        <v>46.51</v>
      </c>
      <c r="F178">
        <v>46.5</v>
      </c>
      <c r="G178">
        <v>46.51</v>
      </c>
      <c r="H178">
        <v>47.1</v>
      </c>
      <c r="I178">
        <v>47.1</v>
      </c>
      <c r="J178">
        <v>46.85</v>
      </c>
      <c r="K178">
        <v>46.51</v>
      </c>
      <c r="L178">
        <v>46.5</v>
      </c>
      <c r="M178">
        <v>46.5</v>
      </c>
      <c r="N178">
        <v>46.5</v>
      </c>
      <c r="O178">
        <v>46.45</v>
      </c>
      <c r="P178">
        <v>39.72</v>
      </c>
      <c r="Q178">
        <v>56.19</v>
      </c>
      <c r="R178">
        <v>46.51</v>
      </c>
      <c r="S178">
        <v>46.51</v>
      </c>
      <c r="T178">
        <v>47</v>
      </c>
      <c r="U178">
        <v>46.16</v>
      </c>
    </row>
    <row r="179" spans="1:21">
      <c r="A179" t="s">
        <v>284</v>
      </c>
      <c r="B179">
        <v>46</v>
      </c>
      <c r="C179">
        <v>36</v>
      </c>
      <c r="D179">
        <v>45.35</v>
      </c>
      <c r="E179">
        <v>45.35</v>
      </c>
      <c r="F179">
        <v>45.35</v>
      </c>
      <c r="G179">
        <v>45.35</v>
      </c>
      <c r="H179">
        <v>45.84</v>
      </c>
      <c r="I179">
        <v>45.84</v>
      </c>
      <c r="J179">
        <v>45.64</v>
      </c>
      <c r="K179">
        <v>45.35</v>
      </c>
      <c r="L179">
        <v>45.4</v>
      </c>
      <c r="M179">
        <v>45.35</v>
      </c>
      <c r="N179">
        <v>45.35</v>
      </c>
      <c r="O179">
        <v>45.44</v>
      </c>
      <c r="P179">
        <v>38.729999999999997</v>
      </c>
      <c r="Q179">
        <v>56.16</v>
      </c>
      <c r="R179">
        <v>45.35</v>
      </c>
      <c r="S179">
        <v>45.35</v>
      </c>
      <c r="T179">
        <v>46</v>
      </c>
      <c r="U179">
        <v>45.1</v>
      </c>
    </row>
    <row r="180" spans="1:21">
      <c r="A180" t="s">
        <v>285</v>
      </c>
      <c r="B180">
        <v>45</v>
      </c>
      <c r="C180">
        <v>33</v>
      </c>
      <c r="D180">
        <v>44.3</v>
      </c>
      <c r="E180">
        <v>44.3</v>
      </c>
      <c r="F180">
        <v>44.3</v>
      </c>
      <c r="G180">
        <v>44.3</v>
      </c>
      <c r="H180">
        <v>44.49</v>
      </c>
      <c r="I180">
        <v>44.49</v>
      </c>
      <c r="J180">
        <v>44.49</v>
      </c>
      <c r="K180">
        <v>44.3</v>
      </c>
      <c r="L180">
        <v>44.4</v>
      </c>
      <c r="M180">
        <v>44.3</v>
      </c>
      <c r="N180">
        <v>44.3</v>
      </c>
      <c r="O180">
        <v>44.42</v>
      </c>
      <c r="P180">
        <v>37.840000000000003</v>
      </c>
      <c r="Q180">
        <v>56.13</v>
      </c>
      <c r="R180">
        <v>44.3</v>
      </c>
      <c r="S180">
        <v>44.3</v>
      </c>
      <c r="T180">
        <v>45</v>
      </c>
      <c r="U180">
        <v>44.03</v>
      </c>
    </row>
    <row r="181" spans="1:21">
      <c r="A181" t="s">
        <v>286</v>
      </c>
      <c r="B181">
        <v>44</v>
      </c>
      <c r="C181">
        <v>31</v>
      </c>
      <c r="D181">
        <v>43.6</v>
      </c>
      <c r="E181">
        <v>43.6</v>
      </c>
      <c r="F181">
        <v>43.6</v>
      </c>
      <c r="G181">
        <v>43.6</v>
      </c>
      <c r="H181">
        <v>43.59</v>
      </c>
      <c r="I181">
        <v>43.59</v>
      </c>
      <c r="J181">
        <v>43.77</v>
      </c>
      <c r="K181">
        <v>43.6</v>
      </c>
      <c r="L181">
        <v>43.6</v>
      </c>
      <c r="M181">
        <v>43.6</v>
      </c>
      <c r="N181">
        <v>43.6</v>
      </c>
      <c r="O181">
        <v>43.78</v>
      </c>
      <c r="P181">
        <v>37.24</v>
      </c>
      <c r="Q181">
        <v>56.11</v>
      </c>
      <c r="R181">
        <v>43.6</v>
      </c>
      <c r="S181">
        <v>43.6</v>
      </c>
      <c r="T181">
        <v>44</v>
      </c>
      <c r="U181">
        <v>43.36</v>
      </c>
    </row>
    <row r="182" spans="1:21">
      <c r="A182" t="s">
        <v>287</v>
      </c>
      <c r="B182">
        <v>43</v>
      </c>
      <c r="C182">
        <v>29</v>
      </c>
      <c r="D182">
        <v>42.82</v>
      </c>
      <c r="E182">
        <v>42.83</v>
      </c>
      <c r="F182">
        <v>42.82</v>
      </c>
      <c r="G182">
        <v>42.83</v>
      </c>
      <c r="H182">
        <v>42.82</v>
      </c>
      <c r="I182">
        <v>42.82</v>
      </c>
      <c r="J182">
        <v>43.08</v>
      </c>
      <c r="K182">
        <v>42.83</v>
      </c>
      <c r="L182">
        <v>42.9</v>
      </c>
      <c r="M182">
        <v>42.82</v>
      </c>
      <c r="N182">
        <v>42.82</v>
      </c>
      <c r="O182">
        <v>43.04</v>
      </c>
      <c r="P182">
        <v>36.58</v>
      </c>
      <c r="Q182">
        <v>56.09</v>
      </c>
      <c r="R182">
        <v>42.83</v>
      </c>
      <c r="S182">
        <v>42.83</v>
      </c>
      <c r="T182">
        <v>43</v>
      </c>
      <c r="U182">
        <v>42.76</v>
      </c>
    </row>
    <row r="183" spans="1:21">
      <c r="A183" t="s">
        <v>288</v>
      </c>
      <c r="B183">
        <v>42</v>
      </c>
      <c r="C183">
        <v>27</v>
      </c>
      <c r="D183">
        <v>42.14</v>
      </c>
      <c r="E183">
        <v>42.14</v>
      </c>
      <c r="F183">
        <v>42.14</v>
      </c>
      <c r="G183">
        <v>42.14</v>
      </c>
      <c r="H183">
        <v>42.14</v>
      </c>
      <c r="I183">
        <v>42.14</v>
      </c>
      <c r="J183">
        <v>42.44</v>
      </c>
      <c r="K183">
        <v>42.14</v>
      </c>
      <c r="L183">
        <v>42.2</v>
      </c>
      <c r="M183">
        <v>42.14</v>
      </c>
      <c r="N183">
        <v>42.14</v>
      </c>
      <c r="O183">
        <v>42.4</v>
      </c>
      <c r="P183">
        <v>35.99</v>
      </c>
      <c r="Q183">
        <v>56.07</v>
      </c>
      <c r="R183">
        <v>42.14</v>
      </c>
      <c r="S183">
        <v>42.14</v>
      </c>
      <c r="T183">
        <v>42</v>
      </c>
      <c r="U183">
        <v>42.2</v>
      </c>
    </row>
    <row r="184" spans="1:21">
      <c r="A184" t="s">
        <v>289</v>
      </c>
      <c r="B184">
        <v>41</v>
      </c>
      <c r="C184">
        <v>24</v>
      </c>
      <c r="D184">
        <v>41.03</v>
      </c>
      <c r="E184">
        <v>41.04</v>
      </c>
      <c r="F184">
        <v>41.03</v>
      </c>
      <c r="G184">
        <v>41.04</v>
      </c>
      <c r="H184">
        <v>41.03</v>
      </c>
      <c r="I184">
        <v>41.03</v>
      </c>
      <c r="J184">
        <v>41.53</v>
      </c>
      <c r="K184">
        <v>41.04</v>
      </c>
      <c r="L184">
        <v>41.1</v>
      </c>
      <c r="M184">
        <v>41.03</v>
      </c>
      <c r="N184">
        <v>41.03</v>
      </c>
      <c r="O184">
        <v>41.53</v>
      </c>
      <c r="P184">
        <v>35.049999999999997</v>
      </c>
      <c r="Q184">
        <v>56.04</v>
      </c>
      <c r="R184">
        <v>41.04</v>
      </c>
      <c r="S184">
        <v>41.04</v>
      </c>
      <c r="T184">
        <v>41</v>
      </c>
      <c r="U184">
        <v>41.36</v>
      </c>
    </row>
    <row r="185" spans="1:21">
      <c r="A185" t="s">
        <v>290</v>
      </c>
      <c r="B185">
        <v>40</v>
      </c>
      <c r="C185">
        <v>20</v>
      </c>
      <c r="D185">
        <v>39.659999999999997</v>
      </c>
      <c r="E185">
        <v>39.67</v>
      </c>
      <c r="F185">
        <v>39.659999999999997</v>
      </c>
      <c r="G185">
        <v>39.67</v>
      </c>
      <c r="H185">
        <v>39.659999999999997</v>
      </c>
      <c r="I185">
        <v>39.659999999999997</v>
      </c>
      <c r="J185">
        <v>40.4</v>
      </c>
      <c r="K185">
        <v>39.67</v>
      </c>
      <c r="L185">
        <v>39.799999999999997</v>
      </c>
      <c r="M185">
        <v>39.659999999999997</v>
      </c>
      <c r="N185">
        <v>39.659999999999997</v>
      </c>
      <c r="O185">
        <v>40.07</v>
      </c>
      <c r="P185">
        <v>33.880000000000003</v>
      </c>
      <c r="Q185">
        <v>56</v>
      </c>
      <c r="R185">
        <v>39.67</v>
      </c>
      <c r="S185">
        <v>39.67</v>
      </c>
      <c r="T185">
        <v>40</v>
      </c>
      <c r="U185">
        <v>40.159999999999997</v>
      </c>
    </row>
    <row r="186" spans="1:21">
      <c r="A186" t="s">
        <v>291</v>
      </c>
      <c r="B186">
        <v>39</v>
      </c>
      <c r="C186">
        <v>18</v>
      </c>
      <c r="D186">
        <v>38.909999999999997</v>
      </c>
      <c r="E186">
        <v>38.92</v>
      </c>
      <c r="F186">
        <v>38.909999999999997</v>
      </c>
      <c r="G186">
        <v>38.92</v>
      </c>
      <c r="H186">
        <v>38.909999999999997</v>
      </c>
      <c r="I186">
        <v>38.909999999999997</v>
      </c>
      <c r="J186">
        <v>39.840000000000003</v>
      </c>
      <c r="K186">
        <v>38.92</v>
      </c>
      <c r="L186">
        <v>39</v>
      </c>
      <c r="M186">
        <v>38.909999999999997</v>
      </c>
      <c r="N186">
        <v>38.909999999999997</v>
      </c>
      <c r="O186">
        <v>39.380000000000003</v>
      </c>
      <c r="P186">
        <v>33.24</v>
      </c>
      <c r="Q186">
        <v>55.98</v>
      </c>
      <c r="R186">
        <v>38.92</v>
      </c>
      <c r="S186">
        <v>38.92</v>
      </c>
      <c r="T186">
        <v>39</v>
      </c>
      <c r="U186">
        <v>39.53</v>
      </c>
    </row>
    <row r="187" spans="1:21">
      <c r="A187" t="s">
        <v>292</v>
      </c>
      <c r="B187">
        <v>38</v>
      </c>
      <c r="C187">
        <v>16</v>
      </c>
      <c r="D187">
        <v>38.15</v>
      </c>
      <c r="E187">
        <v>38.15</v>
      </c>
      <c r="F187">
        <v>38.15</v>
      </c>
      <c r="G187">
        <v>38.15</v>
      </c>
      <c r="H187">
        <v>38.14</v>
      </c>
      <c r="I187">
        <v>38.14</v>
      </c>
      <c r="J187">
        <v>39.24</v>
      </c>
      <c r="K187">
        <v>38.15</v>
      </c>
      <c r="L187">
        <v>38.200000000000003</v>
      </c>
      <c r="M187">
        <v>38.15</v>
      </c>
      <c r="N187">
        <v>38.15</v>
      </c>
      <c r="O187">
        <v>38.61</v>
      </c>
      <c r="P187">
        <v>32.58</v>
      </c>
      <c r="Q187">
        <v>55.96</v>
      </c>
      <c r="R187">
        <v>38.15</v>
      </c>
      <c r="S187">
        <v>38.15</v>
      </c>
      <c r="T187">
        <v>38</v>
      </c>
      <c r="U187">
        <v>38.869999999999997</v>
      </c>
    </row>
    <row r="188" spans="1:21">
      <c r="A188" t="s">
        <v>293</v>
      </c>
      <c r="B188">
        <v>37</v>
      </c>
      <c r="C188">
        <v>13</v>
      </c>
      <c r="D188">
        <v>37.18</v>
      </c>
      <c r="E188">
        <v>37.19</v>
      </c>
      <c r="F188">
        <v>37.18</v>
      </c>
      <c r="G188">
        <v>37.19</v>
      </c>
      <c r="H188">
        <v>37.18</v>
      </c>
      <c r="I188">
        <v>37.18</v>
      </c>
      <c r="J188">
        <v>38.229999999999997</v>
      </c>
      <c r="K188">
        <v>37.19</v>
      </c>
      <c r="L188">
        <v>37.200000000000003</v>
      </c>
      <c r="M188">
        <v>37.18</v>
      </c>
      <c r="N188">
        <v>37.18</v>
      </c>
      <c r="O188">
        <v>37.65</v>
      </c>
      <c r="P188">
        <v>31.76</v>
      </c>
      <c r="Q188">
        <v>55.93</v>
      </c>
      <c r="R188">
        <v>37.19</v>
      </c>
      <c r="S188">
        <v>37.19</v>
      </c>
      <c r="T188">
        <v>37</v>
      </c>
      <c r="U188">
        <v>37.81</v>
      </c>
    </row>
    <row r="189" spans="1:21">
      <c r="A189" t="s">
        <v>294</v>
      </c>
      <c r="B189">
        <v>36</v>
      </c>
      <c r="C189">
        <v>11</v>
      </c>
      <c r="D189">
        <v>36.46</v>
      </c>
      <c r="E189">
        <v>36.47</v>
      </c>
      <c r="F189">
        <v>36.46</v>
      </c>
      <c r="G189">
        <v>36.47</v>
      </c>
      <c r="H189">
        <v>36.46</v>
      </c>
      <c r="I189">
        <v>36.46</v>
      </c>
      <c r="J189">
        <v>37.42</v>
      </c>
      <c r="K189">
        <v>36.47</v>
      </c>
      <c r="L189">
        <v>36.5</v>
      </c>
      <c r="M189">
        <v>36.46</v>
      </c>
      <c r="N189">
        <v>36.46</v>
      </c>
      <c r="O189">
        <v>36.85</v>
      </c>
      <c r="P189">
        <v>31.15</v>
      </c>
      <c r="Q189">
        <v>55.91</v>
      </c>
      <c r="R189">
        <v>36.47</v>
      </c>
      <c r="S189">
        <v>36.47</v>
      </c>
      <c r="T189">
        <v>36</v>
      </c>
      <c r="U189">
        <v>37.06</v>
      </c>
    </row>
    <row r="190" spans="1:21">
      <c r="A190" t="s">
        <v>295</v>
      </c>
      <c r="B190">
        <v>35</v>
      </c>
      <c r="C190">
        <v>8</v>
      </c>
      <c r="D190">
        <v>35.26</v>
      </c>
      <c r="E190">
        <v>35.270000000000003</v>
      </c>
      <c r="F190">
        <v>35.26</v>
      </c>
      <c r="G190">
        <v>35.270000000000003</v>
      </c>
      <c r="H190">
        <v>35.26</v>
      </c>
      <c r="I190">
        <v>35.26</v>
      </c>
      <c r="J190">
        <v>36.44</v>
      </c>
      <c r="K190">
        <v>35.270000000000003</v>
      </c>
      <c r="L190">
        <v>35.299999999999997</v>
      </c>
      <c r="M190">
        <v>35.26</v>
      </c>
      <c r="N190">
        <v>35.26</v>
      </c>
      <c r="O190">
        <v>35.46</v>
      </c>
      <c r="P190">
        <v>30.12</v>
      </c>
      <c r="Q190">
        <v>55.88</v>
      </c>
      <c r="R190">
        <v>35.270000000000003</v>
      </c>
      <c r="S190">
        <v>35.270000000000003</v>
      </c>
      <c r="T190">
        <v>35</v>
      </c>
      <c r="U190">
        <v>35.83</v>
      </c>
    </row>
    <row r="191" spans="1:21">
      <c r="A191" t="s">
        <v>296</v>
      </c>
      <c r="B191">
        <v>34</v>
      </c>
      <c r="C191">
        <v>6</v>
      </c>
      <c r="D191">
        <v>34.25</v>
      </c>
      <c r="E191">
        <v>34.25</v>
      </c>
      <c r="F191">
        <v>34.25</v>
      </c>
      <c r="G191">
        <v>34.25</v>
      </c>
      <c r="H191">
        <v>34.24</v>
      </c>
      <c r="I191">
        <v>34.24</v>
      </c>
      <c r="J191">
        <v>35.229999999999997</v>
      </c>
      <c r="K191">
        <v>34.25</v>
      </c>
      <c r="L191">
        <v>34.299999999999997</v>
      </c>
      <c r="M191">
        <v>34.25</v>
      </c>
      <c r="N191">
        <v>34.25</v>
      </c>
      <c r="O191">
        <v>34.57</v>
      </c>
      <c r="P191">
        <v>29.25</v>
      </c>
      <c r="Q191">
        <v>55.86</v>
      </c>
      <c r="R191">
        <v>34.25</v>
      </c>
      <c r="S191">
        <v>34.25</v>
      </c>
      <c r="T191">
        <v>34</v>
      </c>
      <c r="U191">
        <v>34.97</v>
      </c>
    </row>
    <row r="192" spans="1:21">
      <c r="A192" t="s">
        <v>297</v>
      </c>
      <c r="B192">
        <v>33</v>
      </c>
      <c r="C192">
        <v>4</v>
      </c>
      <c r="D192">
        <v>33.26</v>
      </c>
      <c r="E192">
        <v>33.270000000000003</v>
      </c>
      <c r="F192">
        <v>33.26</v>
      </c>
      <c r="G192">
        <v>33.270000000000003</v>
      </c>
      <c r="H192">
        <v>33.26</v>
      </c>
      <c r="I192">
        <v>33.26</v>
      </c>
      <c r="J192">
        <v>33.72</v>
      </c>
      <c r="K192">
        <v>33.270000000000003</v>
      </c>
      <c r="L192">
        <v>33.299999999999997</v>
      </c>
      <c r="M192">
        <v>33.26</v>
      </c>
      <c r="N192">
        <v>33.26</v>
      </c>
      <c r="O192">
        <v>33.54</v>
      </c>
      <c r="P192">
        <v>28.41</v>
      </c>
      <c r="Q192">
        <v>55.84</v>
      </c>
      <c r="R192">
        <v>33.270000000000003</v>
      </c>
      <c r="S192">
        <v>33.270000000000003</v>
      </c>
      <c r="T192">
        <v>33</v>
      </c>
      <c r="U192">
        <v>34.119999999999997</v>
      </c>
    </row>
    <row r="193" spans="1:21">
      <c r="A193" t="s">
        <v>298</v>
      </c>
      <c r="B193">
        <v>32</v>
      </c>
      <c r="C193">
        <v>3</v>
      </c>
      <c r="D193">
        <v>32.6</v>
      </c>
      <c r="E193">
        <v>32.6</v>
      </c>
      <c r="F193">
        <v>32.6</v>
      </c>
      <c r="G193">
        <v>32.6</v>
      </c>
      <c r="H193">
        <v>32.6</v>
      </c>
      <c r="I193">
        <v>32.6</v>
      </c>
      <c r="J193">
        <v>32.83</v>
      </c>
      <c r="K193">
        <v>32.6</v>
      </c>
      <c r="L193">
        <v>32.6</v>
      </c>
      <c r="M193">
        <v>32.6</v>
      </c>
      <c r="N193">
        <v>32.6</v>
      </c>
      <c r="O193">
        <v>32.83</v>
      </c>
      <c r="P193">
        <v>27.84</v>
      </c>
      <c r="Q193">
        <v>55.83</v>
      </c>
      <c r="R193">
        <v>32.6</v>
      </c>
      <c r="S193">
        <v>32.6</v>
      </c>
      <c r="T193">
        <v>32</v>
      </c>
      <c r="U193">
        <v>33.54</v>
      </c>
    </row>
    <row r="194" spans="1:21">
      <c r="A194" t="s">
        <v>299</v>
      </c>
      <c r="B194">
        <v>31</v>
      </c>
      <c r="C194">
        <v>2</v>
      </c>
      <c r="D194">
        <v>31.8</v>
      </c>
      <c r="E194">
        <v>31.8</v>
      </c>
      <c r="F194">
        <v>31.8</v>
      </c>
      <c r="G194">
        <v>31.8</v>
      </c>
      <c r="H194">
        <v>31.8</v>
      </c>
      <c r="I194">
        <v>31.8</v>
      </c>
      <c r="J194">
        <v>31.83</v>
      </c>
      <c r="K194">
        <v>31.8</v>
      </c>
      <c r="L194">
        <v>31.6</v>
      </c>
      <c r="M194">
        <v>31.8</v>
      </c>
      <c r="N194">
        <v>31.8</v>
      </c>
      <c r="O194">
        <v>31.97</v>
      </c>
      <c r="P194">
        <v>27.16</v>
      </c>
      <c r="Q194">
        <v>55.82</v>
      </c>
      <c r="R194">
        <v>31.8</v>
      </c>
      <c r="S194">
        <v>31.8</v>
      </c>
      <c r="T194">
        <v>31</v>
      </c>
      <c r="U194">
        <v>32.75</v>
      </c>
    </row>
    <row r="195" spans="1:21">
      <c r="A195" t="s">
        <v>300</v>
      </c>
      <c r="B195">
        <v>30</v>
      </c>
      <c r="C195">
        <v>1</v>
      </c>
      <c r="D195">
        <v>30.8</v>
      </c>
      <c r="E195">
        <v>30.98</v>
      </c>
      <c r="F195">
        <v>30.8</v>
      </c>
      <c r="G195">
        <v>30.8</v>
      </c>
      <c r="H195">
        <v>30.8</v>
      </c>
      <c r="I195">
        <v>30.8</v>
      </c>
      <c r="J195">
        <v>30.72</v>
      </c>
      <c r="K195">
        <v>30.8</v>
      </c>
      <c r="L195">
        <v>29.9</v>
      </c>
      <c r="M195">
        <v>30.8</v>
      </c>
      <c r="N195">
        <v>30.8</v>
      </c>
      <c r="O195">
        <v>30.41</v>
      </c>
      <c r="P195">
        <v>26.31</v>
      </c>
      <c r="Q195">
        <v>55.81</v>
      </c>
      <c r="R195">
        <v>30.8</v>
      </c>
      <c r="S195">
        <v>30.8</v>
      </c>
      <c r="T195">
        <v>30</v>
      </c>
      <c r="U195">
        <v>31.5</v>
      </c>
    </row>
    <row r="196" spans="1:21">
      <c r="A196" t="s">
        <v>301</v>
      </c>
      <c r="B196">
        <v>29</v>
      </c>
      <c r="C196">
        <v>0</v>
      </c>
      <c r="D196">
        <v>28.8</v>
      </c>
      <c r="E196">
        <v>28.8</v>
      </c>
      <c r="F196">
        <v>28.8</v>
      </c>
      <c r="G196">
        <v>28.8</v>
      </c>
      <c r="H196">
        <v>28.8</v>
      </c>
      <c r="I196">
        <v>28.8</v>
      </c>
      <c r="J196">
        <v>28.08</v>
      </c>
      <c r="K196">
        <v>28.8</v>
      </c>
      <c r="L196">
        <v>25.9</v>
      </c>
      <c r="M196">
        <v>28.8</v>
      </c>
      <c r="N196">
        <v>28.8</v>
      </c>
      <c r="O196">
        <v>28.02</v>
      </c>
      <c r="P196">
        <v>0</v>
      </c>
      <c r="Q196">
        <v>0</v>
      </c>
      <c r="R196">
        <v>28.8</v>
      </c>
      <c r="S196">
        <v>28.8</v>
      </c>
      <c r="T196">
        <v>29</v>
      </c>
      <c r="U196">
        <v>29.62</v>
      </c>
    </row>
    <row r="197" spans="1:21">
      <c r="A197" t="s">
        <v>302</v>
      </c>
      <c r="B197">
        <v>66</v>
      </c>
      <c r="C197">
        <v>99</v>
      </c>
      <c r="D197">
        <v>66.3</v>
      </c>
      <c r="E197">
        <v>66.22</v>
      </c>
      <c r="F197">
        <v>66.3</v>
      </c>
      <c r="G197">
        <v>66.3</v>
      </c>
      <c r="H197">
        <v>68.3</v>
      </c>
      <c r="I197">
        <v>68.3</v>
      </c>
      <c r="J197">
        <v>66.67</v>
      </c>
      <c r="K197">
        <v>66.7</v>
      </c>
      <c r="L197">
        <v>66.7</v>
      </c>
      <c r="M197">
        <v>66.3</v>
      </c>
      <c r="N197">
        <v>66.3</v>
      </c>
      <c r="O197">
        <v>67.989999999999995</v>
      </c>
      <c r="P197">
        <v>56.63</v>
      </c>
      <c r="Q197">
        <v>56.79</v>
      </c>
      <c r="R197">
        <v>66.3</v>
      </c>
      <c r="S197">
        <v>66.7</v>
      </c>
      <c r="T197">
        <v>66</v>
      </c>
      <c r="U197">
        <v>69.5</v>
      </c>
    </row>
    <row r="198" spans="1:21">
      <c r="A198" t="s">
        <v>303</v>
      </c>
      <c r="B198">
        <v>65</v>
      </c>
      <c r="C198">
        <v>96</v>
      </c>
      <c r="D198">
        <v>64.75</v>
      </c>
      <c r="E198">
        <v>64.760000000000005</v>
      </c>
      <c r="F198">
        <v>64.75</v>
      </c>
      <c r="G198">
        <v>64.760000000000005</v>
      </c>
      <c r="H198">
        <v>66.75</v>
      </c>
      <c r="I198">
        <v>66.75</v>
      </c>
      <c r="J198">
        <v>65.53</v>
      </c>
      <c r="K198">
        <v>64.760000000000005</v>
      </c>
      <c r="L198">
        <v>65.5</v>
      </c>
      <c r="M198">
        <v>64.75</v>
      </c>
      <c r="N198">
        <v>64.75</v>
      </c>
      <c r="O198">
        <v>65.72</v>
      </c>
      <c r="P198">
        <v>55.31</v>
      </c>
      <c r="Q198">
        <v>56.76</v>
      </c>
      <c r="R198">
        <v>64.760000000000005</v>
      </c>
      <c r="S198">
        <v>64.760000000000005</v>
      </c>
      <c r="T198">
        <v>65</v>
      </c>
      <c r="U198">
        <v>66.45</v>
      </c>
    </row>
    <row r="199" spans="1:21">
      <c r="A199" t="s">
        <v>304</v>
      </c>
      <c r="B199">
        <v>64</v>
      </c>
      <c r="C199">
        <v>92</v>
      </c>
      <c r="D199">
        <v>63.33</v>
      </c>
      <c r="E199">
        <v>63.33</v>
      </c>
      <c r="F199">
        <v>63.33</v>
      </c>
      <c r="G199">
        <v>63.33</v>
      </c>
      <c r="H199">
        <v>65.33</v>
      </c>
      <c r="I199">
        <v>65.33</v>
      </c>
      <c r="J199">
        <v>64.06</v>
      </c>
      <c r="K199">
        <v>63.33</v>
      </c>
      <c r="L199">
        <v>64</v>
      </c>
      <c r="M199">
        <v>63.33</v>
      </c>
      <c r="N199">
        <v>63.33</v>
      </c>
      <c r="O199">
        <v>63.77</v>
      </c>
      <c r="P199">
        <v>54.09</v>
      </c>
      <c r="Q199">
        <v>56.72</v>
      </c>
      <c r="R199">
        <v>63.33</v>
      </c>
      <c r="S199">
        <v>63.33</v>
      </c>
      <c r="T199">
        <v>64</v>
      </c>
      <c r="U199">
        <v>64.39</v>
      </c>
    </row>
    <row r="200" spans="1:21">
      <c r="A200" t="s">
        <v>305</v>
      </c>
      <c r="B200">
        <v>63</v>
      </c>
      <c r="C200">
        <v>91</v>
      </c>
      <c r="D200">
        <v>62.95</v>
      </c>
      <c r="E200">
        <v>62.95</v>
      </c>
      <c r="F200">
        <v>62.95</v>
      </c>
      <c r="G200">
        <v>62.95</v>
      </c>
      <c r="H200">
        <v>64.95</v>
      </c>
      <c r="I200">
        <v>64.95</v>
      </c>
      <c r="J200">
        <v>63.71</v>
      </c>
      <c r="K200">
        <v>62.95</v>
      </c>
      <c r="L200">
        <v>63.6</v>
      </c>
      <c r="M200">
        <v>62.95</v>
      </c>
      <c r="N200">
        <v>62.95</v>
      </c>
      <c r="O200">
        <v>63.31</v>
      </c>
      <c r="P200">
        <v>53.77</v>
      </c>
      <c r="Q200">
        <v>56.71</v>
      </c>
      <c r="R200">
        <v>62.95</v>
      </c>
      <c r="S200">
        <v>62.95</v>
      </c>
      <c r="T200">
        <v>63</v>
      </c>
      <c r="U200">
        <v>63.98</v>
      </c>
    </row>
    <row r="201" spans="1:21">
      <c r="A201" t="s">
        <v>306</v>
      </c>
      <c r="B201">
        <v>62</v>
      </c>
      <c r="C201">
        <v>87</v>
      </c>
      <c r="D201">
        <v>61.89</v>
      </c>
      <c r="E201">
        <v>61.9</v>
      </c>
      <c r="F201">
        <v>61.89</v>
      </c>
      <c r="G201">
        <v>61.9</v>
      </c>
      <c r="H201">
        <v>63.89</v>
      </c>
      <c r="I201">
        <v>63.89</v>
      </c>
      <c r="J201">
        <v>62.4</v>
      </c>
      <c r="K201">
        <v>61.9</v>
      </c>
      <c r="L201">
        <v>62.5</v>
      </c>
      <c r="M201">
        <v>61.89</v>
      </c>
      <c r="N201">
        <v>61.89</v>
      </c>
      <c r="O201">
        <v>61.93</v>
      </c>
      <c r="P201">
        <v>52.87</v>
      </c>
      <c r="Q201">
        <v>56.67</v>
      </c>
      <c r="R201">
        <v>61.9</v>
      </c>
      <c r="S201">
        <v>61.9</v>
      </c>
      <c r="T201">
        <v>62</v>
      </c>
      <c r="U201">
        <v>62.43</v>
      </c>
    </row>
    <row r="202" spans="1:21">
      <c r="A202" t="s">
        <v>307</v>
      </c>
      <c r="B202">
        <v>61</v>
      </c>
      <c r="C202">
        <v>83</v>
      </c>
      <c r="D202">
        <v>60.85</v>
      </c>
      <c r="E202">
        <v>60.86</v>
      </c>
      <c r="F202">
        <v>60.85</v>
      </c>
      <c r="G202">
        <v>60.86</v>
      </c>
      <c r="H202">
        <v>62.85</v>
      </c>
      <c r="I202">
        <v>62.85</v>
      </c>
      <c r="J202">
        <v>61.24</v>
      </c>
      <c r="K202">
        <v>60.86</v>
      </c>
      <c r="L202">
        <v>61.3</v>
      </c>
      <c r="M202">
        <v>60.85</v>
      </c>
      <c r="N202">
        <v>60.85</v>
      </c>
      <c r="O202">
        <v>60.66</v>
      </c>
      <c r="P202">
        <v>51.98</v>
      </c>
      <c r="Q202">
        <v>56.63</v>
      </c>
      <c r="R202">
        <v>60.86</v>
      </c>
      <c r="S202">
        <v>60.86</v>
      </c>
      <c r="T202">
        <v>61</v>
      </c>
      <c r="U202">
        <v>61.05</v>
      </c>
    </row>
    <row r="203" spans="1:21">
      <c r="A203" t="s">
        <v>308</v>
      </c>
      <c r="B203">
        <v>60</v>
      </c>
      <c r="C203">
        <v>78</v>
      </c>
      <c r="D203">
        <v>59.67</v>
      </c>
      <c r="E203">
        <v>59.67</v>
      </c>
      <c r="F203">
        <v>59.67</v>
      </c>
      <c r="G203">
        <v>59.67</v>
      </c>
      <c r="H203">
        <v>61.67</v>
      </c>
      <c r="I203">
        <v>61.67</v>
      </c>
      <c r="J203">
        <v>59.93</v>
      </c>
      <c r="K203">
        <v>59.67</v>
      </c>
      <c r="L203">
        <v>59.6</v>
      </c>
      <c r="M203">
        <v>59.67</v>
      </c>
      <c r="N203">
        <v>59.67</v>
      </c>
      <c r="O203">
        <v>59.12</v>
      </c>
      <c r="P203">
        <v>50.97</v>
      </c>
      <c r="Q203">
        <v>56.58</v>
      </c>
      <c r="R203">
        <v>59.67</v>
      </c>
      <c r="S203">
        <v>59.67</v>
      </c>
      <c r="T203">
        <v>60</v>
      </c>
      <c r="U203">
        <v>59.22</v>
      </c>
    </row>
    <row r="204" spans="1:21">
      <c r="A204" t="s">
        <v>309</v>
      </c>
      <c r="B204">
        <v>59</v>
      </c>
      <c r="C204">
        <v>74</v>
      </c>
      <c r="D204">
        <v>58.64</v>
      </c>
      <c r="E204">
        <v>58.65</v>
      </c>
      <c r="F204">
        <v>58.64</v>
      </c>
      <c r="G204">
        <v>58.65</v>
      </c>
      <c r="H204">
        <v>60.64</v>
      </c>
      <c r="I204">
        <v>60.64</v>
      </c>
      <c r="J204">
        <v>58.95</v>
      </c>
      <c r="K204">
        <v>58.65</v>
      </c>
      <c r="L204">
        <v>58.6</v>
      </c>
      <c r="M204">
        <v>58.64</v>
      </c>
      <c r="N204">
        <v>58.64</v>
      </c>
      <c r="O204">
        <v>57.91</v>
      </c>
      <c r="P204">
        <v>50.09</v>
      </c>
      <c r="Q204">
        <v>56.54</v>
      </c>
      <c r="R204">
        <v>58.65</v>
      </c>
      <c r="S204">
        <v>58.65</v>
      </c>
      <c r="T204">
        <v>59</v>
      </c>
      <c r="U204">
        <v>57.72</v>
      </c>
    </row>
    <row r="205" spans="1:21">
      <c r="A205" t="s">
        <v>310</v>
      </c>
      <c r="B205">
        <v>58</v>
      </c>
      <c r="C205">
        <v>71</v>
      </c>
      <c r="D205">
        <v>57.79</v>
      </c>
      <c r="E205">
        <v>57.79</v>
      </c>
      <c r="F205">
        <v>57.79</v>
      </c>
      <c r="G205">
        <v>57.79</v>
      </c>
      <c r="H205">
        <v>59.79</v>
      </c>
      <c r="I205">
        <v>59.79</v>
      </c>
      <c r="J205">
        <v>58.21</v>
      </c>
      <c r="K205">
        <v>57.79</v>
      </c>
      <c r="L205">
        <v>57.7</v>
      </c>
      <c r="M205">
        <v>57.79</v>
      </c>
      <c r="N205">
        <v>57.79</v>
      </c>
      <c r="O205">
        <v>56.89</v>
      </c>
      <c r="P205">
        <v>49.36</v>
      </c>
      <c r="Q205">
        <v>56.51</v>
      </c>
      <c r="R205">
        <v>57.79</v>
      </c>
      <c r="S205">
        <v>57.79</v>
      </c>
      <c r="T205">
        <v>58</v>
      </c>
      <c r="U205">
        <v>56.82</v>
      </c>
    </row>
    <row r="206" spans="1:21">
      <c r="A206" t="s">
        <v>311</v>
      </c>
      <c r="B206">
        <v>57</v>
      </c>
      <c r="C206">
        <v>68</v>
      </c>
      <c r="D206">
        <v>56.96</v>
      </c>
      <c r="E206">
        <v>56.97</v>
      </c>
      <c r="F206">
        <v>56.96</v>
      </c>
      <c r="G206">
        <v>56.97</v>
      </c>
      <c r="H206">
        <v>58.96</v>
      </c>
      <c r="I206">
        <v>58.96</v>
      </c>
      <c r="J206">
        <v>57.44</v>
      </c>
      <c r="K206">
        <v>56.97</v>
      </c>
      <c r="L206">
        <v>56.9</v>
      </c>
      <c r="M206">
        <v>56.96</v>
      </c>
      <c r="N206">
        <v>56.96</v>
      </c>
      <c r="O206">
        <v>56.3</v>
      </c>
      <c r="P206">
        <v>48.66</v>
      </c>
      <c r="Q206">
        <v>56.48</v>
      </c>
      <c r="R206">
        <v>56.97</v>
      </c>
      <c r="S206">
        <v>56.97</v>
      </c>
      <c r="T206">
        <v>57</v>
      </c>
      <c r="U206">
        <v>56.03</v>
      </c>
    </row>
    <row r="207" spans="1:21">
      <c r="A207" t="s">
        <v>312</v>
      </c>
      <c r="B207">
        <v>56</v>
      </c>
      <c r="C207">
        <v>64</v>
      </c>
      <c r="D207">
        <v>55.81</v>
      </c>
      <c r="E207">
        <v>55.82</v>
      </c>
      <c r="F207">
        <v>55.81</v>
      </c>
      <c r="G207">
        <v>55.82</v>
      </c>
      <c r="H207">
        <v>57.81</v>
      </c>
      <c r="I207">
        <v>57.81</v>
      </c>
      <c r="J207">
        <v>56.33</v>
      </c>
      <c r="K207">
        <v>55.82</v>
      </c>
      <c r="L207">
        <v>55.7</v>
      </c>
      <c r="M207">
        <v>55.81</v>
      </c>
      <c r="N207">
        <v>55.81</v>
      </c>
      <c r="O207">
        <v>55.25</v>
      </c>
      <c r="P207">
        <v>47.67</v>
      </c>
      <c r="Q207">
        <v>56.44</v>
      </c>
      <c r="R207">
        <v>55.82</v>
      </c>
      <c r="S207">
        <v>55.82</v>
      </c>
      <c r="T207">
        <v>56</v>
      </c>
      <c r="U207">
        <v>54.7</v>
      </c>
    </row>
    <row r="208" spans="1:21">
      <c r="A208" t="s">
        <v>313</v>
      </c>
      <c r="B208">
        <v>55</v>
      </c>
      <c r="C208">
        <v>61</v>
      </c>
      <c r="D208">
        <v>54.85</v>
      </c>
      <c r="E208">
        <v>54.86</v>
      </c>
      <c r="F208">
        <v>54.85</v>
      </c>
      <c r="G208">
        <v>54.86</v>
      </c>
      <c r="H208">
        <v>56.85</v>
      </c>
      <c r="I208">
        <v>56.85</v>
      </c>
      <c r="J208">
        <v>55.41</v>
      </c>
      <c r="K208">
        <v>54.86</v>
      </c>
      <c r="L208">
        <v>54.8</v>
      </c>
      <c r="M208">
        <v>54.85</v>
      </c>
      <c r="N208">
        <v>54.85</v>
      </c>
      <c r="O208">
        <v>54.19</v>
      </c>
      <c r="P208">
        <v>46.85</v>
      </c>
      <c r="Q208">
        <v>56.41</v>
      </c>
      <c r="R208">
        <v>54.86</v>
      </c>
      <c r="S208">
        <v>54.86</v>
      </c>
      <c r="T208">
        <v>55</v>
      </c>
      <c r="U208">
        <v>53.63</v>
      </c>
    </row>
    <row r="209" spans="1:21">
      <c r="A209" t="s">
        <v>314</v>
      </c>
      <c r="B209">
        <v>54</v>
      </c>
      <c r="C209">
        <v>59</v>
      </c>
      <c r="D209">
        <v>54.1</v>
      </c>
      <c r="E209">
        <v>54.11</v>
      </c>
      <c r="F209">
        <v>54.1</v>
      </c>
      <c r="G209">
        <v>54.11</v>
      </c>
      <c r="H209">
        <v>56.1</v>
      </c>
      <c r="I209">
        <v>56.1</v>
      </c>
      <c r="J209">
        <v>54.76</v>
      </c>
      <c r="K209">
        <v>54.11</v>
      </c>
      <c r="L209">
        <v>54</v>
      </c>
      <c r="M209">
        <v>54.1</v>
      </c>
      <c r="N209">
        <v>54.1</v>
      </c>
      <c r="O209">
        <v>53.45</v>
      </c>
      <c r="P209">
        <v>46.3</v>
      </c>
      <c r="Q209">
        <v>56.39</v>
      </c>
      <c r="R209">
        <v>54.11</v>
      </c>
      <c r="S209">
        <v>54.11</v>
      </c>
      <c r="T209">
        <v>54</v>
      </c>
      <c r="U209">
        <v>52.92</v>
      </c>
    </row>
    <row r="210" spans="1:21">
      <c r="A210" t="s">
        <v>315</v>
      </c>
      <c r="B210">
        <v>53</v>
      </c>
      <c r="C210">
        <v>56</v>
      </c>
      <c r="D210">
        <v>53.05</v>
      </c>
      <c r="E210">
        <v>53.06</v>
      </c>
      <c r="F210">
        <v>53.05</v>
      </c>
      <c r="G210">
        <v>53.06</v>
      </c>
      <c r="H210">
        <v>55.05</v>
      </c>
      <c r="I210">
        <v>55.05</v>
      </c>
      <c r="J210">
        <v>53.72</v>
      </c>
      <c r="K210">
        <v>53.06</v>
      </c>
      <c r="L210">
        <v>53</v>
      </c>
      <c r="M210">
        <v>53.05</v>
      </c>
      <c r="N210">
        <v>53.05</v>
      </c>
      <c r="O210">
        <v>52.56</v>
      </c>
      <c r="P210">
        <v>45.32</v>
      </c>
      <c r="Q210">
        <v>56.36</v>
      </c>
      <c r="R210">
        <v>53.06</v>
      </c>
      <c r="S210">
        <v>53.06</v>
      </c>
      <c r="T210">
        <v>53</v>
      </c>
      <c r="U210">
        <v>52</v>
      </c>
    </row>
    <row r="211" spans="1:21">
      <c r="A211" t="s">
        <v>316</v>
      </c>
      <c r="B211">
        <v>52</v>
      </c>
      <c r="C211">
        <v>54</v>
      </c>
      <c r="D211">
        <v>52.3</v>
      </c>
      <c r="E211">
        <v>52.31</v>
      </c>
      <c r="F211">
        <v>52.3</v>
      </c>
      <c r="G211">
        <v>52.31</v>
      </c>
      <c r="H211">
        <v>54.3</v>
      </c>
      <c r="I211">
        <v>54.3</v>
      </c>
      <c r="J211">
        <v>52.98</v>
      </c>
      <c r="K211">
        <v>52.31</v>
      </c>
      <c r="L211">
        <v>52.2</v>
      </c>
      <c r="M211">
        <v>52.3</v>
      </c>
      <c r="N211">
        <v>52.3</v>
      </c>
      <c r="O211">
        <v>51.68</v>
      </c>
      <c r="P211">
        <v>44.76</v>
      </c>
      <c r="Q211">
        <v>56.34</v>
      </c>
      <c r="R211">
        <v>52.31</v>
      </c>
      <c r="S211">
        <v>52.31</v>
      </c>
      <c r="T211">
        <v>52</v>
      </c>
      <c r="U211">
        <v>51.23</v>
      </c>
    </row>
    <row r="212" spans="1:21">
      <c r="A212" t="s">
        <v>317</v>
      </c>
      <c r="B212">
        <v>51</v>
      </c>
      <c r="C212">
        <v>52</v>
      </c>
      <c r="D212">
        <v>51.58</v>
      </c>
      <c r="E212">
        <v>51.58</v>
      </c>
      <c r="F212">
        <v>51.58</v>
      </c>
      <c r="G212">
        <v>51.58</v>
      </c>
      <c r="H212">
        <v>53.58</v>
      </c>
      <c r="I212">
        <v>53.58</v>
      </c>
      <c r="J212">
        <v>52.22</v>
      </c>
      <c r="K212">
        <v>51.58</v>
      </c>
      <c r="L212">
        <v>51.5</v>
      </c>
      <c r="M212">
        <v>51.58</v>
      </c>
      <c r="N212">
        <v>51.58</v>
      </c>
      <c r="O212">
        <v>51.04</v>
      </c>
      <c r="P212">
        <v>44.14</v>
      </c>
      <c r="Q212">
        <v>56.32</v>
      </c>
      <c r="R212">
        <v>51.58</v>
      </c>
      <c r="S212">
        <v>51.58</v>
      </c>
      <c r="T212">
        <v>51</v>
      </c>
      <c r="U212">
        <v>50.57</v>
      </c>
    </row>
    <row r="213" spans="1:21">
      <c r="A213" t="s">
        <v>318</v>
      </c>
      <c r="B213">
        <v>50</v>
      </c>
      <c r="C213">
        <v>49</v>
      </c>
      <c r="D213">
        <v>50.41</v>
      </c>
      <c r="E213">
        <v>50.42</v>
      </c>
      <c r="F213">
        <v>50.41</v>
      </c>
      <c r="G213">
        <v>50.42</v>
      </c>
      <c r="H213">
        <v>51.91</v>
      </c>
      <c r="I213">
        <v>51.91</v>
      </c>
      <c r="J213">
        <v>51.02</v>
      </c>
      <c r="K213">
        <v>50.42</v>
      </c>
      <c r="L213">
        <v>50.4</v>
      </c>
      <c r="M213">
        <v>50.41</v>
      </c>
      <c r="N213">
        <v>50.41</v>
      </c>
      <c r="O213">
        <v>50.11</v>
      </c>
      <c r="P213">
        <v>43.06</v>
      </c>
      <c r="Q213">
        <v>56.29</v>
      </c>
      <c r="R213">
        <v>50.42</v>
      </c>
      <c r="S213">
        <v>50.42</v>
      </c>
      <c r="T213">
        <v>50</v>
      </c>
      <c r="U213">
        <v>49.63</v>
      </c>
    </row>
    <row r="214" spans="1:21">
      <c r="A214" t="s">
        <v>319</v>
      </c>
      <c r="B214">
        <v>49</v>
      </c>
      <c r="C214">
        <v>47</v>
      </c>
      <c r="D214">
        <v>49.62</v>
      </c>
      <c r="E214">
        <v>49.62</v>
      </c>
      <c r="F214">
        <v>49.62</v>
      </c>
      <c r="G214">
        <v>49.62</v>
      </c>
      <c r="H214">
        <v>51.02</v>
      </c>
      <c r="I214">
        <v>51.02</v>
      </c>
      <c r="J214">
        <v>50.19</v>
      </c>
      <c r="K214">
        <v>49.66</v>
      </c>
      <c r="L214">
        <v>49.6</v>
      </c>
      <c r="M214">
        <v>49.62</v>
      </c>
      <c r="N214">
        <v>49.62</v>
      </c>
      <c r="O214">
        <v>49.48</v>
      </c>
      <c r="P214">
        <v>42.39</v>
      </c>
      <c r="Q214">
        <v>56.27</v>
      </c>
      <c r="R214">
        <v>49.62</v>
      </c>
      <c r="S214">
        <v>49.62</v>
      </c>
      <c r="T214">
        <v>49</v>
      </c>
      <c r="U214">
        <v>48.96</v>
      </c>
    </row>
    <row r="215" spans="1:21">
      <c r="A215" t="s">
        <v>320</v>
      </c>
      <c r="B215">
        <v>48</v>
      </c>
      <c r="C215">
        <v>45</v>
      </c>
      <c r="D215">
        <v>48.79</v>
      </c>
      <c r="E215">
        <v>48.79</v>
      </c>
      <c r="F215">
        <v>48.79</v>
      </c>
      <c r="G215">
        <v>48.79</v>
      </c>
      <c r="H215">
        <v>50.19</v>
      </c>
      <c r="I215">
        <v>50.19</v>
      </c>
      <c r="J215">
        <v>49.35</v>
      </c>
      <c r="K215">
        <v>48.79</v>
      </c>
      <c r="L215">
        <v>48.7</v>
      </c>
      <c r="M215">
        <v>48.79</v>
      </c>
      <c r="N215">
        <v>48.79</v>
      </c>
      <c r="O215">
        <v>48.77</v>
      </c>
      <c r="P215">
        <v>41.67</v>
      </c>
      <c r="Q215">
        <v>56.25</v>
      </c>
      <c r="R215">
        <v>48.79</v>
      </c>
      <c r="S215">
        <v>48.79</v>
      </c>
      <c r="T215">
        <v>48</v>
      </c>
      <c r="U215">
        <v>48.29</v>
      </c>
    </row>
    <row r="216" spans="1:21">
      <c r="A216" t="s">
        <v>321</v>
      </c>
      <c r="B216">
        <v>47</v>
      </c>
      <c r="C216">
        <v>42</v>
      </c>
      <c r="D216">
        <v>47.58</v>
      </c>
      <c r="E216">
        <v>47.58</v>
      </c>
      <c r="F216">
        <v>47.58</v>
      </c>
      <c r="G216">
        <v>47.58</v>
      </c>
      <c r="H216">
        <v>48.58</v>
      </c>
      <c r="I216">
        <v>48.58</v>
      </c>
      <c r="J216">
        <v>48.09</v>
      </c>
      <c r="K216">
        <v>47.58</v>
      </c>
      <c r="L216">
        <v>47.6</v>
      </c>
      <c r="M216">
        <v>47.58</v>
      </c>
      <c r="N216">
        <v>47.58</v>
      </c>
      <c r="O216">
        <v>47.56</v>
      </c>
      <c r="P216">
        <v>40.64</v>
      </c>
      <c r="Q216">
        <v>56.22</v>
      </c>
      <c r="R216">
        <v>47.58</v>
      </c>
      <c r="S216">
        <v>47.58</v>
      </c>
      <c r="T216">
        <v>47</v>
      </c>
      <c r="U216">
        <v>47.17</v>
      </c>
    </row>
    <row r="217" spans="1:21">
      <c r="A217" t="s">
        <v>322</v>
      </c>
      <c r="B217">
        <v>46</v>
      </c>
      <c r="C217">
        <v>38</v>
      </c>
      <c r="D217">
        <v>46.13</v>
      </c>
      <c r="E217">
        <v>46.13</v>
      </c>
      <c r="F217">
        <v>46.13</v>
      </c>
      <c r="G217">
        <v>46.13</v>
      </c>
      <c r="H217">
        <v>46.63</v>
      </c>
      <c r="I217">
        <v>46.63</v>
      </c>
      <c r="J217">
        <v>46.44</v>
      </c>
      <c r="K217">
        <v>46.13</v>
      </c>
      <c r="L217">
        <v>46.2</v>
      </c>
      <c r="M217">
        <v>46.13</v>
      </c>
      <c r="N217">
        <v>46.13</v>
      </c>
      <c r="O217">
        <v>46.17</v>
      </c>
      <c r="P217">
        <v>39.57</v>
      </c>
      <c r="Q217">
        <v>56.18</v>
      </c>
      <c r="R217">
        <v>46.13</v>
      </c>
      <c r="S217">
        <v>46.13</v>
      </c>
      <c r="T217">
        <v>46</v>
      </c>
      <c r="U217">
        <v>45.83</v>
      </c>
    </row>
    <row r="218" spans="1:21">
      <c r="A218" t="s">
        <v>323</v>
      </c>
      <c r="B218">
        <v>45</v>
      </c>
      <c r="C218">
        <v>36</v>
      </c>
      <c r="D218">
        <v>45.35</v>
      </c>
      <c r="E218">
        <v>45.35</v>
      </c>
      <c r="F218">
        <v>45.35</v>
      </c>
      <c r="G218">
        <v>45.35</v>
      </c>
      <c r="H218">
        <v>45.84</v>
      </c>
      <c r="I218">
        <v>45.84</v>
      </c>
      <c r="J218">
        <v>45.64</v>
      </c>
      <c r="K218">
        <v>45.35</v>
      </c>
      <c r="L218">
        <v>45.4</v>
      </c>
      <c r="M218">
        <v>45.35</v>
      </c>
      <c r="N218">
        <v>45.35</v>
      </c>
      <c r="O218">
        <v>45.44</v>
      </c>
      <c r="P218">
        <v>38.729999999999997</v>
      </c>
      <c r="Q218">
        <v>56.16</v>
      </c>
      <c r="R218">
        <v>45.35</v>
      </c>
      <c r="S218">
        <v>45.35</v>
      </c>
      <c r="T218">
        <v>45</v>
      </c>
      <c r="U218">
        <v>45.1</v>
      </c>
    </row>
    <row r="219" spans="1:21">
      <c r="A219" t="s">
        <v>324</v>
      </c>
      <c r="B219">
        <v>44</v>
      </c>
      <c r="C219">
        <v>34</v>
      </c>
      <c r="D219">
        <v>44.62</v>
      </c>
      <c r="E219">
        <v>44.62</v>
      </c>
      <c r="F219">
        <v>44.62</v>
      </c>
      <c r="G219">
        <v>44.62</v>
      </c>
      <c r="H219">
        <v>44.82</v>
      </c>
      <c r="I219">
        <v>44.82</v>
      </c>
      <c r="J219">
        <v>44.86</v>
      </c>
      <c r="K219">
        <v>44.62</v>
      </c>
      <c r="L219">
        <v>44.7</v>
      </c>
      <c r="M219">
        <v>44.62</v>
      </c>
      <c r="N219">
        <v>44.62</v>
      </c>
      <c r="O219">
        <v>44.68</v>
      </c>
      <c r="P219">
        <v>38.11</v>
      </c>
      <c r="Q219">
        <v>56.14</v>
      </c>
      <c r="R219">
        <v>44.62</v>
      </c>
      <c r="S219">
        <v>44.62</v>
      </c>
      <c r="T219">
        <v>44</v>
      </c>
      <c r="U219">
        <v>44.37</v>
      </c>
    </row>
    <row r="220" spans="1:21">
      <c r="A220" t="s">
        <v>325</v>
      </c>
      <c r="B220">
        <v>43</v>
      </c>
      <c r="C220">
        <v>30</v>
      </c>
      <c r="D220">
        <v>43.22</v>
      </c>
      <c r="E220">
        <v>43.23</v>
      </c>
      <c r="F220">
        <v>43.22</v>
      </c>
      <c r="G220">
        <v>43.23</v>
      </c>
      <c r="H220">
        <v>43.22</v>
      </c>
      <c r="I220">
        <v>43.22</v>
      </c>
      <c r="J220">
        <v>43.42</v>
      </c>
      <c r="K220">
        <v>43.23</v>
      </c>
      <c r="L220">
        <v>43.3</v>
      </c>
      <c r="M220">
        <v>43.22</v>
      </c>
      <c r="N220">
        <v>43.22</v>
      </c>
      <c r="O220">
        <v>43.43</v>
      </c>
      <c r="P220">
        <v>36.92</v>
      </c>
      <c r="Q220">
        <v>56.1</v>
      </c>
      <c r="R220">
        <v>43.23</v>
      </c>
      <c r="S220">
        <v>43.23</v>
      </c>
      <c r="T220">
        <v>43</v>
      </c>
      <c r="U220">
        <v>43.05</v>
      </c>
    </row>
    <row r="221" spans="1:21">
      <c r="A221" t="s">
        <v>326</v>
      </c>
      <c r="B221">
        <v>42</v>
      </c>
      <c r="C221">
        <v>26</v>
      </c>
      <c r="D221">
        <v>41.8</v>
      </c>
      <c r="E221">
        <v>41.81</v>
      </c>
      <c r="F221">
        <v>41.8</v>
      </c>
      <c r="G221">
        <v>41.81</v>
      </c>
      <c r="H221">
        <v>41.8</v>
      </c>
      <c r="I221">
        <v>41.8</v>
      </c>
      <c r="J221">
        <v>42.13</v>
      </c>
      <c r="K221">
        <v>41.81</v>
      </c>
      <c r="L221">
        <v>41.8</v>
      </c>
      <c r="M221">
        <v>41.8</v>
      </c>
      <c r="N221">
        <v>41.8</v>
      </c>
      <c r="O221">
        <v>42.2</v>
      </c>
      <c r="P221">
        <v>35.71</v>
      </c>
      <c r="Q221">
        <v>56.06</v>
      </c>
      <c r="R221">
        <v>41.81</v>
      </c>
      <c r="S221">
        <v>41.81</v>
      </c>
      <c r="T221">
        <v>42</v>
      </c>
      <c r="U221">
        <v>41.93</v>
      </c>
    </row>
    <row r="222" spans="1:21">
      <c r="A222" t="s">
        <v>327</v>
      </c>
      <c r="B222">
        <v>41</v>
      </c>
      <c r="C222">
        <v>24</v>
      </c>
      <c r="D222">
        <v>41.03</v>
      </c>
      <c r="E222">
        <v>41.04</v>
      </c>
      <c r="F222">
        <v>41.03</v>
      </c>
      <c r="G222">
        <v>41.04</v>
      </c>
      <c r="H222">
        <v>41.03</v>
      </c>
      <c r="I222">
        <v>41.03</v>
      </c>
      <c r="J222">
        <v>41.53</v>
      </c>
      <c r="K222">
        <v>41.04</v>
      </c>
      <c r="L222">
        <v>41.1</v>
      </c>
      <c r="M222">
        <v>41.03</v>
      </c>
      <c r="N222">
        <v>41.03</v>
      </c>
      <c r="O222">
        <v>41.53</v>
      </c>
      <c r="P222">
        <v>35.049999999999997</v>
      </c>
      <c r="Q222">
        <v>56.04</v>
      </c>
      <c r="R222">
        <v>41.04</v>
      </c>
      <c r="S222">
        <v>41.04</v>
      </c>
      <c r="T222">
        <v>41</v>
      </c>
      <c r="U222">
        <v>41.36</v>
      </c>
    </row>
    <row r="223" spans="1:21">
      <c r="A223" t="s">
        <v>328</v>
      </c>
      <c r="B223">
        <v>40</v>
      </c>
      <c r="C223">
        <v>21</v>
      </c>
      <c r="D223">
        <v>40.01</v>
      </c>
      <c r="E223">
        <v>40.020000000000003</v>
      </c>
      <c r="F223">
        <v>40.01</v>
      </c>
      <c r="G223">
        <v>40.020000000000003</v>
      </c>
      <c r="H223">
        <v>40.01</v>
      </c>
      <c r="I223">
        <v>40.01</v>
      </c>
      <c r="J223">
        <v>40.68</v>
      </c>
      <c r="K223">
        <v>40.020000000000003</v>
      </c>
      <c r="L223">
        <v>40.1</v>
      </c>
      <c r="M223">
        <v>40.01</v>
      </c>
      <c r="N223">
        <v>40.01</v>
      </c>
      <c r="O223">
        <v>40.520000000000003</v>
      </c>
      <c r="P223">
        <v>34.18</v>
      </c>
      <c r="Q223">
        <v>56.01</v>
      </c>
      <c r="R223">
        <v>40.020000000000003</v>
      </c>
      <c r="S223">
        <v>40.020000000000003</v>
      </c>
      <c r="T223">
        <v>40</v>
      </c>
      <c r="U223">
        <v>40.479999999999997</v>
      </c>
    </row>
    <row r="224" spans="1:21">
      <c r="A224" t="s">
        <v>329</v>
      </c>
      <c r="B224">
        <v>39</v>
      </c>
      <c r="C224">
        <v>18</v>
      </c>
      <c r="D224">
        <v>38.909999999999997</v>
      </c>
      <c r="E224">
        <v>38.92</v>
      </c>
      <c r="F224">
        <v>38.909999999999997</v>
      </c>
      <c r="G224">
        <v>38.92</v>
      </c>
      <c r="H224">
        <v>38.909999999999997</v>
      </c>
      <c r="I224">
        <v>38.909999999999997</v>
      </c>
      <c r="J224">
        <v>39.840000000000003</v>
      </c>
      <c r="K224">
        <v>38.92</v>
      </c>
      <c r="L224">
        <v>39</v>
      </c>
      <c r="M224">
        <v>38.909999999999997</v>
      </c>
      <c r="N224">
        <v>38.909999999999997</v>
      </c>
      <c r="O224">
        <v>39.380000000000003</v>
      </c>
      <c r="P224">
        <v>33.24</v>
      </c>
      <c r="Q224">
        <v>55.98</v>
      </c>
      <c r="R224">
        <v>38.92</v>
      </c>
      <c r="S224">
        <v>38.92</v>
      </c>
      <c r="T224">
        <v>39</v>
      </c>
      <c r="U224">
        <v>39.53</v>
      </c>
    </row>
    <row r="225" spans="1:21">
      <c r="A225" t="s">
        <v>330</v>
      </c>
      <c r="B225">
        <v>38</v>
      </c>
      <c r="C225">
        <v>15</v>
      </c>
      <c r="D225">
        <v>37.81</v>
      </c>
      <c r="E225">
        <v>37.82</v>
      </c>
      <c r="F225">
        <v>37.81</v>
      </c>
      <c r="G225">
        <v>37.82</v>
      </c>
      <c r="H225">
        <v>37.81</v>
      </c>
      <c r="I225">
        <v>37.81</v>
      </c>
      <c r="J225">
        <v>38.93</v>
      </c>
      <c r="K225">
        <v>37.82</v>
      </c>
      <c r="L225">
        <v>37.9</v>
      </c>
      <c r="M225">
        <v>37.81</v>
      </c>
      <c r="N225">
        <v>37.81</v>
      </c>
      <c r="O225">
        <v>38.31</v>
      </c>
      <c r="P225">
        <v>32.299999999999997</v>
      </c>
      <c r="Q225">
        <v>55.95</v>
      </c>
      <c r="R225">
        <v>37.82</v>
      </c>
      <c r="S225">
        <v>37.82</v>
      </c>
      <c r="T225">
        <v>38</v>
      </c>
      <c r="U225">
        <v>38.520000000000003</v>
      </c>
    </row>
    <row r="226" spans="1:21">
      <c r="A226" t="s">
        <v>331</v>
      </c>
      <c r="B226">
        <v>37</v>
      </c>
      <c r="C226">
        <v>11</v>
      </c>
      <c r="D226">
        <v>36.46</v>
      </c>
      <c r="E226">
        <v>36.47</v>
      </c>
      <c r="F226">
        <v>36.46</v>
      </c>
      <c r="G226">
        <v>36.47</v>
      </c>
      <c r="H226">
        <v>36.46</v>
      </c>
      <c r="I226">
        <v>36.46</v>
      </c>
      <c r="J226">
        <v>37.42</v>
      </c>
      <c r="K226">
        <v>36.47</v>
      </c>
      <c r="L226">
        <v>36.5</v>
      </c>
      <c r="M226">
        <v>36.46</v>
      </c>
      <c r="N226">
        <v>36.46</v>
      </c>
      <c r="O226">
        <v>36.85</v>
      </c>
      <c r="P226">
        <v>31.15</v>
      </c>
      <c r="Q226">
        <v>55.91</v>
      </c>
      <c r="R226">
        <v>36.47</v>
      </c>
      <c r="S226">
        <v>36.47</v>
      </c>
      <c r="T226">
        <v>37</v>
      </c>
      <c r="U226">
        <v>37.06</v>
      </c>
    </row>
    <row r="227" spans="1:21">
      <c r="A227" t="s">
        <v>332</v>
      </c>
      <c r="B227">
        <v>36</v>
      </c>
      <c r="C227">
        <v>9</v>
      </c>
      <c r="D227">
        <v>35.69</v>
      </c>
      <c r="E227">
        <v>35.69</v>
      </c>
      <c r="F227">
        <v>35.69</v>
      </c>
      <c r="G227">
        <v>35.69</v>
      </c>
      <c r="H227">
        <v>35.69</v>
      </c>
      <c r="I227">
        <v>35.69</v>
      </c>
      <c r="J227">
        <v>36.950000000000003</v>
      </c>
      <c r="K227">
        <v>35.69</v>
      </c>
      <c r="L227">
        <v>35.700000000000003</v>
      </c>
      <c r="M227">
        <v>35.69</v>
      </c>
      <c r="N227">
        <v>35.69</v>
      </c>
      <c r="O227">
        <v>35.950000000000003</v>
      </c>
      <c r="P227">
        <v>30.48</v>
      </c>
      <c r="Q227">
        <v>55.89</v>
      </c>
      <c r="R227">
        <v>35.69</v>
      </c>
      <c r="S227">
        <v>35.69</v>
      </c>
      <c r="T227">
        <v>36</v>
      </c>
      <c r="U227">
        <v>36.25</v>
      </c>
    </row>
    <row r="228" spans="1:21">
      <c r="A228" t="s">
        <v>333</v>
      </c>
      <c r="B228">
        <v>35</v>
      </c>
      <c r="C228">
        <v>7</v>
      </c>
      <c r="D228">
        <v>34.729999999999997</v>
      </c>
      <c r="E228">
        <v>34.729999999999997</v>
      </c>
      <c r="F228">
        <v>34.729999999999997</v>
      </c>
      <c r="G228">
        <v>34.729999999999997</v>
      </c>
      <c r="H228">
        <v>34.729999999999997</v>
      </c>
      <c r="I228">
        <v>34.729999999999997</v>
      </c>
      <c r="J228">
        <v>35.86</v>
      </c>
      <c r="K228">
        <v>34.729999999999997</v>
      </c>
      <c r="L228">
        <v>34.799999999999997</v>
      </c>
      <c r="M228">
        <v>34.729999999999997</v>
      </c>
      <c r="N228">
        <v>34.729999999999997</v>
      </c>
      <c r="O228">
        <v>35</v>
      </c>
      <c r="P228">
        <v>29.67</v>
      </c>
      <c r="Q228">
        <v>55.87</v>
      </c>
      <c r="R228">
        <v>34.729999999999997</v>
      </c>
      <c r="S228">
        <v>34.729999999999997</v>
      </c>
      <c r="T228">
        <v>35</v>
      </c>
      <c r="U228">
        <v>35.39</v>
      </c>
    </row>
    <row r="229" spans="1:21">
      <c r="A229" t="s">
        <v>334</v>
      </c>
      <c r="B229">
        <v>34</v>
      </c>
      <c r="C229">
        <v>5</v>
      </c>
      <c r="D229">
        <v>33.81</v>
      </c>
      <c r="E229">
        <v>33.82</v>
      </c>
      <c r="F229">
        <v>33.81</v>
      </c>
      <c r="G229">
        <v>33.82</v>
      </c>
      <c r="H229">
        <v>33.81</v>
      </c>
      <c r="I229">
        <v>33.81</v>
      </c>
      <c r="J229">
        <v>34.51</v>
      </c>
      <c r="K229">
        <v>33.82</v>
      </c>
      <c r="L229">
        <v>33.9</v>
      </c>
      <c r="M229">
        <v>33.81</v>
      </c>
      <c r="N229">
        <v>33.81</v>
      </c>
      <c r="O229">
        <v>34.1</v>
      </c>
      <c r="P229">
        <v>28.88</v>
      </c>
      <c r="Q229">
        <v>55.85</v>
      </c>
      <c r="R229">
        <v>33.82</v>
      </c>
      <c r="S229">
        <v>33.82</v>
      </c>
      <c r="T229">
        <v>34</v>
      </c>
      <c r="U229">
        <v>34.54</v>
      </c>
    </row>
    <row r="230" spans="1:21">
      <c r="A230" t="s">
        <v>335</v>
      </c>
      <c r="B230">
        <v>33</v>
      </c>
      <c r="C230">
        <v>3</v>
      </c>
      <c r="D230">
        <v>32.6</v>
      </c>
      <c r="E230">
        <v>32.6</v>
      </c>
      <c r="F230">
        <v>32.6</v>
      </c>
      <c r="G230">
        <v>32.6</v>
      </c>
      <c r="H230">
        <v>32.6</v>
      </c>
      <c r="I230">
        <v>32.6</v>
      </c>
      <c r="J230">
        <v>32.83</v>
      </c>
      <c r="K230">
        <v>32.6</v>
      </c>
      <c r="L230">
        <v>32.6</v>
      </c>
      <c r="M230">
        <v>32.6</v>
      </c>
      <c r="N230">
        <v>32.6</v>
      </c>
      <c r="O230">
        <v>32.83</v>
      </c>
      <c r="P230">
        <v>27.84</v>
      </c>
      <c r="Q230">
        <v>55.83</v>
      </c>
      <c r="R230">
        <v>32.6</v>
      </c>
      <c r="S230">
        <v>32.6</v>
      </c>
      <c r="T230">
        <v>33</v>
      </c>
      <c r="U230">
        <v>33.54</v>
      </c>
    </row>
    <row r="231" spans="1:21">
      <c r="A231" t="s">
        <v>336</v>
      </c>
      <c r="B231">
        <v>32</v>
      </c>
      <c r="C231">
        <v>2</v>
      </c>
      <c r="D231">
        <v>31.8</v>
      </c>
      <c r="E231">
        <v>31.8</v>
      </c>
      <c r="F231">
        <v>31.8</v>
      </c>
      <c r="G231">
        <v>31.8</v>
      </c>
      <c r="H231">
        <v>31.8</v>
      </c>
      <c r="I231">
        <v>31.8</v>
      </c>
      <c r="J231">
        <v>31.83</v>
      </c>
      <c r="K231">
        <v>31.8</v>
      </c>
      <c r="L231">
        <v>31.6</v>
      </c>
      <c r="M231">
        <v>31.8</v>
      </c>
      <c r="N231">
        <v>31.8</v>
      </c>
      <c r="O231">
        <v>31.97</v>
      </c>
      <c r="P231">
        <v>27.16</v>
      </c>
      <c r="Q231">
        <v>55.82</v>
      </c>
      <c r="R231">
        <v>31.8</v>
      </c>
      <c r="S231">
        <v>31.8</v>
      </c>
      <c r="T231">
        <v>32</v>
      </c>
      <c r="U231">
        <v>32.75</v>
      </c>
    </row>
    <row r="232" spans="1:21">
      <c r="A232" t="s">
        <v>337</v>
      </c>
      <c r="B232">
        <v>31</v>
      </c>
      <c r="C232">
        <v>1</v>
      </c>
      <c r="D232">
        <v>30.8</v>
      </c>
      <c r="E232">
        <v>30.98</v>
      </c>
      <c r="F232">
        <v>30.8</v>
      </c>
      <c r="G232">
        <v>30.8</v>
      </c>
      <c r="H232">
        <v>30.8</v>
      </c>
      <c r="I232">
        <v>30.8</v>
      </c>
      <c r="J232">
        <v>30.72</v>
      </c>
      <c r="K232">
        <v>30.8</v>
      </c>
      <c r="L232">
        <v>29.9</v>
      </c>
      <c r="M232">
        <v>30.8</v>
      </c>
      <c r="N232">
        <v>30.8</v>
      </c>
      <c r="O232">
        <v>30.41</v>
      </c>
      <c r="P232">
        <v>26.31</v>
      </c>
      <c r="Q232">
        <v>55.81</v>
      </c>
      <c r="R232">
        <v>30.8</v>
      </c>
      <c r="S232">
        <v>30.8</v>
      </c>
      <c r="T232">
        <v>31</v>
      </c>
      <c r="U232">
        <v>31.5</v>
      </c>
    </row>
    <row r="233" spans="1:21">
      <c r="A233" t="s">
        <v>338</v>
      </c>
      <c r="B233">
        <v>30</v>
      </c>
      <c r="C233">
        <v>1</v>
      </c>
      <c r="D233">
        <v>29.8</v>
      </c>
      <c r="E233">
        <v>30.98</v>
      </c>
      <c r="F233">
        <v>30.8</v>
      </c>
      <c r="G233">
        <v>30.8</v>
      </c>
      <c r="H233">
        <v>30.8</v>
      </c>
      <c r="I233">
        <v>30.8</v>
      </c>
      <c r="J233">
        <v>30.72</v>
      </c>
      <c r="K233">
        <v>30.8</v>
      </c>
      <c r="L233">
        <v>29.9</v>
      </c>
      <c r="M233">
        <v>30.8</v>
      </c>
      <c r="N233">
        <v>30.8</v>
      </c>
      <c r="O233">
        <v>30.41</v>
      </c>
      <c r="P233">
        <v>26.31</v>
      </c>
      <c r="Q233">
        <v>55.81</v>
      </c>
      <c r="R233">
        <v>30.8</v>
      </c>
      <c r="S233">
        <v>30.8</v>
      </c>
      <c r="T233">
        <v>30</v>
      </c>
      <c r="U233">
        <v>30.56</v>
      </c>
    </row>
    <row r="234" spans="1:21">
      <c r="A234" t="s">
        <v>339</v>
      </c>
      <c r="B234">
        <v>29</v>
      </c>
      <c r="C234">
        <v>0</v>
      </c>
      <c r="D234">
        <v>28.8</v>
      </c>
      <c r="E234">
        <v>28.8</v>
      </c>
      <c r="F234">
        <v>28.8</v>
      </c>
      <c r="G234">
        <v>28.8</v>
      </c>
      <c r="H234">
        <v>28.8</v>
      </c>
      <c r="I234">
        <v>28.8</v>
      </c>
      <c r="J234">
        <v>28.08</v>
      </c>
      <c r="K234">
        <v>28.8</v>
      </c>
      <c r="L234">
        <v>25.9</v>
      </c>
      <c r="M234">
        <v>28.8</v>
      </c>
      <c r="N234">
        <v>28.8</v>
      </c>
      <c r="O234">
        <v>28.02</v>
      </c>
      <c r="P234">
        <v>0</v>
      </c>
      <c r="Q234">
        <v>0</v>
      </c>
      <c r="R234">
        <v>28.8</v>
      </c>
      <c r="S234">
        <v>28.8</v>
      </c>
      <c r="T234">
        <v>29</v>
      </c>
      <c r="U234">
        <v>29.62</v>
      </c>
    </row>
    <row r="235" spans="1:21">
      <c r="A235" t="s">
        <v>340</v>
      </c>
      <c r="B235">
        <v>67</v>
      </c>
      <c r="C235">
        <v>99</v>
      </c>
      <c r="D235">
        <v>66.3</v>
      </c>
      <c r="E235">
        <v>66.22</v>
      </c>
      <c r="F235">
        <v>66.3</v>
      </c>
      <c r="G235">
        <v>66.3</v>
      </c>
      <c r="H235">
        <v>68.3</v>
      </c>
      <c r="I235">
        <v>68.3</v>
      </c>
      <c r="J235">
        <v>66.67</v>
      </c>
      <c r="K235">
        <v>66.7</v>
      </c>
      <c r="L235">
        <v>66.7</v>
      </c>
      <c r="M235">
        <v>66.3</v>
      </c>
      <c r="N235">
        <v>66.3</v>
      </c>
      <c r="O235">
        <v>67.989999999999995</v>
      </c>
      <c r="P235">
        <v>56.63</v>
      </c>
      <c r="Q235">
        <v>56.79</v>
      </c>
      <c r="R235">
        <v>66.3</v>
      </c>
      <c r="S235">
        <v>66.7</v>
      </c>
      <c r="T235">
        <v>67</v>
      </c>
      <c r="U235">
        <v>69.5</v>
      </c>
    </row>
    <row r="236" spans="1:21">
      <c r="A236" t="s">
        <v>341</v>
      </c>
      <c r="B236">
        <v>66</v>
      </c>
      <c r="C236">
        <v>97</v>
      </c>
      <c r="D236">
        <v>65.180000000000007</v>
      </c>
      <c r="E236">
        <v>65.180000000000007</v>
      </c>
      <c r="F236">
        <v>65.180000000000007</v>
      </c>
      <c r="G236">
        <v>65.180000000000007</v>
      </c>
      <c r="H236">
        <v>67.180000000000007</v>
      </c>
      <c r="I236">
        <v>67.180000000000007</v>
      </c>
      <c r="J236">
        <v>65.91</v>
      </c>
      <c r="K236">
        <v>65.180000000000007</v>
      </c>
      <c r="L236">
        <v>65.900000000000006</v>
      </c>
      <c r="M236">
        <v>65.180000000000007</v>
      </c>
      <c r="N236">
        <v>65.180000000000007</v>
      </c>
      <c r="O236">
        <v>66.180000000000007</v>
      </c>
      <c r="P236">
        <v>55.67</v>
      </c>
      <c r="Q236">
        <v>56.77</v>
      </c>
      <c r="R236">
        <v>65.180000000000007</v>
      </c>
      <c r="S236">
        <v>65.180000000000007</v>
      </c>
      <c r="T236">
        <v>66</v>
      </c>
      <c r="U236">
        <v>67.180000000000007</v>
      </c>
    </row>
    <row r="237" spans="1:21">
      <c r="A237" t="s">
        <v>342</v>
      </c>
      <c r="B237">
        <v>65</v>
      </c>
      <c r="C237">
        <v>95</v>
      </c>
      <c r="D237">
        <v>64.319999999999993</v>
      </c>
      <c r="E237">
        <v>64.33</v>
      </c>
      <c r="F237">
        <v>64.319999999999993</v>
      </c>
      <c r="G237">
        <v>64.33</v>
      </c>
      <c r="H237">
        <v>66.319999999999993</v>
      </c>
      <c r="I237">
        <v>66.319999999999993</v>
      </c>
      <c r="J237">
        <v>65.150000000000006</v>
      </c>
      <c r="K237">
        <v>64.33</v>
      </c>
      <c r="L237">
        <v>65.099999999999994</v>
      </c>
      <c r="M237">
        <v>64.319999999999993</v>
      </c>
      <c r="N237">
        <v>64.319999999999993</v>
      </c>
      <c r="O237">
        <v>65.400000000000006</v>
      </c>
      <c r="P237">
        <v>54.94</v>
      </c>
      <c r="Q237">
        <v>56.75</v>
      </c>
      <c r="R237">
        <v>64.33</v>
      </c>
      <c r="S237">
        <v>64.33</v>
      </c>
      <c r="T237">
        <v>65</v>
      </c>
      <c r="U237">
        <v>65.95</v>
      </c>
    </row>
    <row r="238" spans="1:21">
      <c r="A238" t="s">
        <v>343</v>
      </c>
      <c r="B238">
        <v>64</v>
      </c>
      <c r="C238">
        <v>93</v>
      </c>
      <c r="D238">
        <v>63.63</v>
      </c>
      <c r="E238">
        <v>63.63</v>
      </c>
      <c r="F238">
        <v>63.63</v>
      </c>
      <c r="G238">
        <v>63.63</v>
      </c>
      <c r="H238">
        <v>65.63</v>
      </c>
      <c r="I238">
        <v>65.63</v>
      </c>
      <c r="J238">
        <v>64.42</v>
      </c>
      <c r="K238">
        <v>63.63</v>
      </c>
      <c r="L238">
        <v>64.400000000000006</v>
      </c>
      <c r="M238">
        <v>63.63</v>
      </c>
      <c r="N238">
        <v>63.63</v>
      </c>
      <c r="O238">
        <v>64.239999999999995</v>
      </c>
      <c r="P238">
        <v>54.35</v>
      </c>
      <c r="Q238">
        <v>56.73</v>
      </c>
      <c r="R238">
        <v>63.63</v>
      </c>
      <c r="S238">
        <v>63.63</v>
      </c>
      <c r="T238">
        <v>64</v>
      </c>
      <c r="U238">
        <v>64.84</v>
      </c>
    </row>
    <row r="239" spans="1:21">
      <c r="A239" t="s">
        <v>344</v>
      </c>
      <c r="B239">
        <v>63</v>
      </c>
      <c r="C239">
        <v>90</v>
      </c>
      <c r="D239">
        <v>62.66</v>
      </c>
      <c r="E239">
        <v>62.67</v>
      </c>
      <c r="F239">
        <v>62.66</v>
      </c>
      <c r="G239">
        <v>62.67</v>
      </c>
      <c r="H239">
        <v>64.66</v>
      </c>
      <c r="I239">
        <v>64.66</v>
      </c>
      <c r="J239">
        <v>63.37</v>
      </c>
      <c r="K239">
        <v>62.67</v>
      </c>
      <c r="L239">
        <v>63.4</v>
      </c>
      <c r="M239">
        <v>62.66</v>
      </c>
      <c r="N239">
        <v>62.66</v>
      </c>
      <c r="O239">
        <v>63.08</v>
      </c>
      <c r="P239">
        <v>53.53</v>
      </c>
      <c r="Q239">
        <v>56.7</v>
      </c>
      <c r="R239">
        <v>62.67</v>
      </c>
      <c r="S239">
        <v>62.67</v>
      </c>
      <c r="T239">
        <v>63</v>
      </c>
      <c r="U239">
        <v>63.54</v>
      </c>
    </row>
    <row r="240" spans="1:21">
      <c r="A240" t="s">
        <v>345</v>
      </c>
      <c r="B240">
        <v>62</v>
      </c>
      <c r="C240">
        <v>85</v>
      </c>
      <c r="D240">
        <v>61.36</v>
      </c>
      <c r="E240">
        <v>61.36</v>
      </c>
      <c r="F240">
        <v>61.36</v>
      </c>
      <c r="G240">
        <v>61.36</v>
      </c>
      <c r="H240">
        <v>63.36</v>
      </c>
      <c r="I240">
        <v>63.36</v>
      </c>
      <c r="J240">
        <v>61.8</v>
      </c>
      <c r="K240">
        <v>61.36</v>
      </c>
      <c r="L240">
        <v>61.9</v>
      </c>
      <c r="M240">
        <v>61.36</v>
      </c>
      <c r="N240">
        <v>61.36</v>
      </c>
      <c r="O240">
        <v>61.3</v>
      </c>
      <c r="P240">
        <v>52.41</v>
      </c>
      <c r="Q240">
        <v>56.65</v>
      </c>
      <c r="R240">
        <v>61.36</v>
      </c>
      <c r="S240">
        <v>61.36</v>
      </c>
      <c r="T240">
        <v>62</v>
      </c>
      <c r="U240">
        <v>61.78</v>
      </c>
    </row>
    <row r="241" spans="1:21">
      <c r="A241" t="s">
        <v>346</v>
      </c>
      <c r="B241">
        <v>61</v>
      </c>
      <c r="C241">
        <v>81</v>
      </c>
      <c r="D241">
        <v>60.38</v>
      </c>
      <c r="E241">
        <v>60.39</v>
      </c>
      <c r="F241">
        <v>60.38</v>
      </c>
      <c r="G241">
        <v>60.39</v>
      </c>
      <c r="H241">
        <v>62.38</v>
      </c>
      <c r="I241">
        <v>62.38</v>
      </c>
      <c r="J241">
        <v>60.7</v>
      </c>
      <c r="K241">
        <v>60.39</v>
      </c>
      <c r="L241">
        <v>60.6</v>
      </c>
      <c r="M241">
        <v>60.38</v>
      </c>
      <c r="N241">
        <v>60.38</v>
      </c>
      <c r="O241">
        <v>59.92</v>
      </c>
      <c r="P241">
        <v>51.58</v>
      </c>
      <c r="Q241">
        <v>56.61</v>
      </c>
      <c r="R241">
        <v>60.39</v>
      </c>
      <c r="S241">
        <v>60.39</v>
      </c>
      <c r="T241">
        <v>61</v>
      </c>
      <c r="U241">
        <v>60.33</v>
      </c>
    </row>
    <row r="242" spans="1:21">
      <c r="A242" t="s">
        <v>347</v>
      </c>
      <c r="B242">
        <v>60</v>
      </c>
      <c r="C242">
        <v>78</v>
      </c>
      <c r="D242">
        <v>59.67</v>
      </c>
      <c r="E242">
        <v>59.67</v>
      </c>
      <c r="F242">
        <v>59.67</v>
      </c>
      <c r="G242">
        <v>59.67</v>
      </c>
      <c r="H242">
        <v>61.67</v>
      </c>
      <c r="I242">
        <v>61.67</v>
      </c>
      <c r="J242">
        <v>59.93</v>
      </c>
      <c r="K242">
        <v>59.67</v>
      </c>
      <c r="L242">
        <v>59.6</v>
      </c>
      <c r="M242">
        <v>59.67</v>
      </c>
      <c r="N242">
        <v>59.67</v>
      </c>
      <c r="O242">
        <v>59.12</v>
      </c>
      <c r="P242">
        <v>50.97</v>
      </c>
      <c r="Q242">
        <v>56.58</v>
      </c>
      <c r="R242">
        <v>59.67</v>
      </c>
      <c r="S242">
        <v>59.67</v>
      </c>
      <c r="T242">
        <v>60</v>
      </c>
      <c r="U242">
        <v>59.22</v>
      </c>
    </row>
    <row r="243" spans="1:21">
      <c r="A243" t="s">
        <v>348</v>
      </c>
      <c r="B243">
        <v>59</v>
      </c>
      <c r="C243">
        <v>75</v>
      </c>
      <c r="D243">
        <v>58.92</v>
      </c>
      <c r="E243">
        <v>58.92</v>
      </c>
      <c r="F243">
        <v>58.92</v>
      </c>
      <c r="G243">
        <v>58.92</v>
      </c>
      <c r="H243">
        <v>60.92</v>
      </c>
      <c r="I243">
        <v>60.92</v>
      </c>
      <c r="J243">
        <v>59.2</v>
      </c>
      <c r="K243">
        <v>58.92</v>
      </c>
      <c r="L243">
        <v>58.9</v>
      </c>
      <c r="M243">
        <v>58.92</v>
      </c>
      <c r="N243">
        <v>58.92</v>
      </c>
      <c r="O243">
        <v>58.13</v>
      </c>
      <c r="P243">
        <v>50.33</v>
      </c>
      <c r="Q243">
        <v>56.55</v>
      </c>
      <c r="R243">
        <v>58.92</v>
      </c>
      <c r="S243">
        <v>58.92</v>
      </c>
      <c r="T243">
        <v>59</v>
      </c>
      <c r="U243">
        <v>58.13</v>
      </c>
    </row>
    <row r="244" spans="1:21">
      <c r="A244" t="s">
        <v>349</v>
      </c>
      <c r="B244">
        <v>58</v>
      </c>
      <c r="C244">
        <v>71</v>
      </c>
      <c r="D244">
        <v>57.79</v>
      </c>
      <c r="E244">
        <v>57.79</v>
      </c>
      <c r="F244">
        <v>57.79</v>
      </c>
      <c r="G244">
        <v>57.79</v>
      </c>
      <c r="H244">
        <v>59.79</v>
      </c>
      <c r="I244">
        <v>59.79</v>
      </c>
      <c r="J244">
        <v>58.21</v>
      </c>
      <c r="K244">
        <v>57.79</v>
      </c>
      <c r="L244">
        <v>57.7</v>
      </c>
      <c r="M244">
        <v>57.79</v>
      </c>
      <c r="N244">
        <v>57.79</v>
      </c>
      <c r="O244">
        <v>56.89</v>
      </c>
      <c r="P244">
        <v>49.36</v>
      </c>
      <c r="Q244">
        <v>56.51</v>
      </c>
      <c r="R244">
        <v>57.79</v>
      </c>
      <c r="S244">
        <v>57.79</v>
      </c>
      <c r="T244">
        <v>58</v>
      </c>
      <c r="U244">
        <v>56.82</v>
      </c>
    </row>
    <row r="245" spans="1:21">
      <c r="A245" t="s">
        <v>350</v>
      </c>
      <c r="B245">
        <v>57</v>
      </c>
      <c r="C245">
        <v>67</v>
      </c>
      <c r="D245">
        <v>56.69</v>
      </c>
      <c r="E245">
        <v>56.7</v>
      </c>
      <c r="F245">
        <v>56.69</v>
      </c>
      <c r="G245">
        <v>56.7</v>
      </c>
      <c r="H245">
        <v>58.69</v>
      </c>
      <c r="I245">
        <v>58.69</v>
      </c>
      <c r="J245">
        <v>57.17</v>
      </c>
      <c r="K245">
        <v>56.7</v>
      </c>
      <c r="L245">
        <v>56.6</v>
      </c>
      <c r="M245">
        <v>56.69</v>
      </c>
      <c r="N245">
        <v>56.69</v>
      </c>
      <c r="O245">
        <v>56.02</v>
      </c>
      <c r="P245">
        <v>48.43</v>
      </c>
      <c r="Q245">
        <v>56.47</v>
      </c>
      <c r="R245">
        <v>56.7</v>
      </c>
      <c r="S245">
        <v>56.7</v>
      </c>
      <c r="T245">
        <v>57</v>
      </c>
      <c r="U245">
        <v>55.77</v>
      </c>
    </row>
    <row r="246" spans="1:21">
      <c r="A246" t="s">
        <v>351</v>
      </c>
      <c r="B246">
        <v>56</v>
      </c>
      <c r="C246">
        <v>65</v>
      </c>
      <c r="D246">
        <v>56.11</v>
      </c>
      <c r="E246">
        <v>56.12</v>
      </c>
      <c r="F246">
        <v>56.11</v>
      </c>
      <c r="G246">
        <v>56.12</v>
      </c>
      <c r="H246">
        <v>58.11</v>
      </c>
      <c r="I246">
        <v>58.11</v>
      </c>
      <c r="J246">
        <v>56.62</v>
      </c>
      <c r="K246">
        <v>56.12</v>
      </c>
      <c r="L246">
        <v>56</v>
      </c>
      <c r="M246">
        <v>56.11</v>
      </c>
      <c r="N246">
        <v>56.11</v>
      </c>
      <c r="O246">
        <v>55.36</v>
      </c>
      <c r="P246">
        <v>47.93</v>
      </c>
      <c r="Q246">
        <v>56.45</v>
      </c>
      <c r="R246">
        <v>56.12</v>
      </c>
      <c r="S246">
        <v>56.12</v>
      </c>
      <c r="T246">
        <v>56</v>
      </c>
      <c r="U246">
        <v>55.05</v>
      </c>
    </row>
    <row r="247" spans="1:21">
      <c r="A247" t="s">
        <v>352</v>
      </c>
      <c r="B247">
        <v>55</v>
      </c>
      <c r="C247">
        <v>63</v>
      </c>
      <c r="D247">
        <v>55.48</v>
      </c>
      <c r="E247">
        <v>55.48</v>
      </c>
      <c r="F247">
        <v>55.48</v>
      </c>
      <c r="G247">
        <v>55.48</v>
      </c>
      <c r="H247">
        <v>57.48</v>
      </c>
      <c r="I247">
        <v>57.48</v>
      </c>
      <c r="J247">
        <v>56.03</v>
      </c>
      <c r="K247">
        <v>55.48</v>
      </c>
      <c r="L247">
        <v>55.4</v>
      </c>
      <c r="M247">
        <v>55.48</v>
      </c>
      <c r="N247">
        <v>55.48</v>
      </c>
      <c r="O247">
        <v>54.89</v>
      </c>
      <c r="P247">
        <v>47.39</v>
      </c>
      <c r="Q247">
        <v>56.43</v>
      </c>
      <c r="R247">
        <v>55.48</v>
      </c>
      <c r="S247">
        <v>55.48</v>
      </c>
      <c r="T247">
        <v>55</v>
      </c>
      <c r="U247">
        <v>54.33</v>
      </c>
    </row>
    <row r="248" spans="1:21">
      <c r="A248" t="s">
        <v>353</v>
      </c>
      <c r="B248">
        <v>54</v>
      </c>
      <c r="C248">
        <v>60</v>
      </c>
      <c r="D248">
        <v>54.45</v>
      </c>
      <c r="E248">
        <v>54.46</v>
      </c>
      <c r="F248">
        <v>54.45</v>
      </c>
      <c r="G248">
        <v>54.46</v>
      </c>
      <c r="H248">
        <v>56.45</v>
      </c>
      <c r="I248">
        <v>56.45</v>
      </c>
      <c r="J248">
        <v>55.09</v>
      </c>
      <c r="K248">
        <v>54.46</v>
      </c>
      <c r="L248">
        <v>54.4</v>
      </c>
      <c r="M248">
        <v>54.45</v>
      </c>
      <c r="N248">
        <v>54.45</v>
      </c>
      <c r="O248">
        <v>53.87</v>
      </c>
      <c r="P248">
        <v>46.51</v>
      </c>
      <c r="Q248">
        <v>56.4</v>
      </c>
      <c r="R248">
        <v>54.46</v>
      </c>
      <c r="S248">
        <v>54.46</v>
      </c>
      <c r="T248">
        <v>54</v>
      </c>
      <c r="U248">
        <v>53.27</v>
      </c>
    </row>
    <row r="249" spans="1:21">
      <c r="A249" t="s">
        <v>354</v>
      </c>
      <c r="B249">
        <v>53</v>
      </c>
      <c r="C249">
        <v>57</v>
      </c>
      <c r="D249">
        <v>53.42</v>
      </c>
      <c r="E249">
        <v>53.42</v>
      </c>
      <c r="F249">
        <v>53.42</v>
      </c>
      <c r="G249">
        <v>53.42</v>
      </c>
      <c r="H249">
        <v>55.42</v>
      </c>
      <c r="I249">
        <v>55.42</v>
      </c>
      <c r="J249">
        <v>54.08</v>
      </c>
      <c r="K249">
        <v>53.42</v>
      </c>
      <c r="L249">
        <v>53.3</v>
      </c>
      <c r="M249">
        <v>53.42</v>
      </c>
      <c r="N249">
        <v>53.42</v>
      </c>
      <c r="O249">
        <v>52.93</v>
      </c>
      <c r="P249">
        <v>45.63</v>
      </c>
      <c r="Q249">
        <v>56.37</v>
      </c>
      <c r="R249">
        <v>53.42</v>
      </c>
      <c r="S249">
        <v>53.42</v>
      </c>
      <c r="T249">
        <v>53</v>
      </c>
      <c r="U249">
        <v>52.33</v>
      </c>
    </row>
    <row r="250" spans="1:21">
      <c r="A250" t="s">
        <v>355</v>
      </c>
      <c r="B250">
        <v>52</v>
      </c>
      <c r="C250">
        <v>55</v>
      </c>
      <c r="D250">
        <v>52.67</v>
      </c>
      <c r="E250">
        <v>52.68</v>
      </c>
      <c r="F250">
        <v>52.67</v>
      </c>
      <c r="G250">
        <v>52.68</v>
      </c>
      <c r="H250">
        <v>54.67</v>
      </c>
      <c r="I250">
        <v>54.67</v>
      </c>
      <c r="J250">
        <v>53.36</v>
      </c>
      <c r="K250">
        <v>52.68</v>
      </c>
      <c r="L250">
        <v>52.6</v>
      </c>
      <c r="M250">
        <v>52.67</v>
      </c>
      <c r="N250">
        <v>52.67</v>
      </c>
      <c r="O250">
        <v>52.1</v>
      </c>
      <c r="P250">
        <v>44.99</v>
      </c>
      <c r="Q250">
        <v>56.35</v>
      </c>
      <c r="R250">
        <v>52.68</v>
      </c>
      <c r="S250">
        <v>52.68</v>
      </c>
      <c r="T250">
        <v>52</v>
      </c>
      <c r="U250">
        <v>51.62</v>
      </c>
    </row>
    <row r="251" spans="1:21">
      <c r="A251" t="s">
        <v>356</v>
      </c>
      <c r="B251">
        <v>51</v>
      </c>
      <c r="C251">
        <v>52</v>
      </c>
      <c r="D251">
        <v>51.58</v>
      </c>
      <c r="E251">
        <v>51.58</v>
      </c>
      <c r="F251">
        <v>51.58</v>
      </c>
      <c r="G251">
        <v>51.58</v>
      </c>
      <c r="H251">
        <v>53.58</v>
      </c>
      <c r="I251">
        <v>53.58</v>
      </c>
      <c r="J251">
        <v>52.22</v>
      </c>
      <c r="K251">
        <v>51.58</v>
      </c>
      <c r="L251">
        <v>51.5</v>
      </c>
      <c r="M251">
        <v>51.58</v>
      </c>
      <c r="N251">
        <v>51.58</v>
      </c>
      <c r="O251">
        <v>51.04</v>
      </c>
      <c r="P251">
        <v>44.14</v>
      </c>
      <c r="Q251">
        <v>56.32</v>
      </c>
      <c r="R251">
        <v>51.58</v>
      </c>
      <c r="S251">
        <v>51.58</v>
      </c>
      <c r="T251">
        <v>51</v>
      </c>
      <c r="U251">
        <v>50.57</v>
      </c>
    </row>
    <row r="252" spans="1:21">
      <c r="A252" t="s">
        <v>357</v>
      </c>
      <c r="B252">
        <v>50</v>
      </c>
      <c r="C252">
        <v>49</v>
      </c>
      <c r="D252">
        <v>50.41</v>
      </c>
      <c r="E252">
        <v>50.42</v>
      </c>
      <c r="F252">
        <v>50.41</v>
      </c>
      <c r="G252">
        <v>50.42</v>
      </c>
      <c r="H252">
        <v>51.91</v>
      </c>
      <c r="I252">
        <v>51.91</v>
      </c>
      <c r="J252">
        <v>51.02</v>
      </c>
      <c r="K252">
        <v>50.42</v>
      </c>
      <c r="L252">
        <v>50.4</v>
      </c>
      <c r="M252">
        <v>50.41</v>
      </c>
      <c r="N252">
        <v>50.41</v>
      </c>
      <c r="O252">
        <v>50.11</v>
      </c>
      <c r="P252">
        <v>43.06</v>
      </c>
      <c r="Q252">
        <v>56.29</v>
      </c>
      <c r="R252">
        <v>50.42</v>
      </c>
      <c r="S252">
        <v>50.42</v>
      </c>
      <c r="T252">
        <v>50</v>
      </c>
      <c r="U252">
        <v>49.63</v>
      </c>
    </row>
    <row r="253" spans="1:21">
      <c r="A253" t="s">
        <v>358</v>
      </c>
      <c r="B253">
        <v>49</v>
      </c>
      <c r="C253">
        <v>47</v>
      </c>
      <c r="D253">
        <v>49.62</v>
      </c>
      <c r="E253">
        <v>49.62</v>
      </c>
      <c r="F253">
        <v>49.62</v>
      </c>
      <c r="G253">
        <v>49.62</v>
      </c>
      <c r="H253">
        <v>51.02</v>
      </c>
      <c r="I253">
        <v>51.02</v>
      </c>
      <c r="J253">
        <v>50.19</v>
      </c>
      <c r="K253">
        <v>49.66</v>
      </c>
      <c r="L253">
        <v>49.6</v>
      </c>
      <c r="M253">
        <v>49.62</v>
      </c>
      <c r="N253">
        <v>49.62</v>
      </c>
      <c r="O253">
        <v>49.48</v>
      </c>
      <c r="P253">
        <v>42.39</v>
      </c>
      <c r="Q253">
        <v>56.27</v>
      </c>
      <c r="R253">
        <v>49.62</v>
      </c>
      <c r="S253">
        <v>49.62</v>
      </c>
      <c r="T253">
        <v>49</v>
      </c>
      <c r="U253">
        <v>48.96</v>
      </c>
    </row>
    <row r="254" spans="1:21">
      <c r="A254" t="s">
        <v>359</v>
      </c>
      <c r="B254">
        <v>48</v>
      </c>
      <c r="C254">
        <v>45</v>
      </c>
      <c r="D254">
        <v>48.79</v>
      </c>
      <c r="E254">
        <v>48.79</v>
      </c>
      <c r="F254">
        <v>48.79</v>
      </c>
      <c r="G254">
        <v>48.79</v>
      </c>
      <c r="H254">
        <v>50.19</v>
      </c>
      <c r="I254">
        <v>50.19</v>
      </c>
      <c r="J254">
        <v>49.35</v>
      </c>
      <c r="K254">
        <v>48.79</v>
      </c>
      <c r="L254">
        <v>48.7</v>
      </c>
      <c r="M254">
        <v>48.79</v>
      </c>
      <c r="N254">
        <v>48.79</v>
      </c>
      <c r="O254">
        <v>48.77</v>
      </c>
      <c r="P254">
        <v>41.67</v>
      </c>
      <c r="Q254">
        <v>56.25</v>
      </c>
      <c r="R254">
        <v>48.79</v>
      </c>
      <c r="S254">
        <v>48.79</v>
      </c>
      <c r="T254">
        <v>48</v>
      </c>
      <c r="U254">
        <v>48.29</v>
      </c>
    </row>
    <row r="255" spans="1:21">
      <c r="A255" t="s">
        <v>360</v>
      </c>
      <c r="B255">
        <v>47</v>
      </c>
      <c r="C255">
        <v>42</v>
      </c>
      <c r="D255">
        <v>47.58</v>
      </c>
      <c r="E255">
        <v>47.58</v>
      </c>
      <c r="F255">
        <v>47.58</v>
      </c>
      <c r="G255">
        <v>47.58</v>
      </c>
      <c r="H255">
        <v>48.58</v>
      </c>
      <c r="I255">
        <v>48.58</v>
      </c>
      <c r="J255">
        <v>48.09</v>
      </c>
      <c r="K255">
        <v>47.58</v>
      </c>
      <c r="L255">
        <v>47.6</v>
      </c>
      <c r="M255">
        <v>47.58</v>
      </c>
      <c r="N255">
        <v>47.58</v>
      </c>
      <c r="O255">
        <v>47.56</v>
      </c>
      <c r="P255">
        <v>40.64</v>
      </c>
      <c r="Q255">
        <v>56.22</v>
      </c>
      <c r="R255">
        <v>47.58</v>
      </c>
      <c r="S255">
        <v>47.58</v>
      </c>
      <c r="T255">
        <v>47</v>
      </c>
      <c r="U255">
        <v>47.17</v>
      </c>
    </row>
    <row r="256" spans="1:21">
      <c r="A256" t="s">
        <v>361</v>
      </c>
      <c r="B256">
        <v>46</v>
      </c>
      <c r="C256">
        <v>39</v>
      </c>
      <c r="D256">
        <v>46.5</v>
      </c>
      <c r="E256">
        <v>46.51</v>
      </c>
      <c r="F256">
        <v>46.5</v>
      </c>
      <c r="G256">
        <v>46.51</v>
      </c>
      <c r="H256">
        <v>47.1</v>
      </c>
      <c r="I256">
        <v>47.1</v>
      </c>
      <c r="J256">
        <v>46.85</v>
      </c>
      <c r="K256">
        <v>46.51</v>
      </c>
      <c r="L256">
        <v>46.5</v>
      </c>
      <c r="M256">
        <v>46.5</v>
      </c>
      <c r="N256">
        <v>46.5</v>
      </c>
      <c r="O256">
        <v>46.45</v>
      </c>
      <c r="P256">
        <v>39.72</v>
      </c>
      <c r="Q256">
        <v>56.19</v>
      </c>
      <c r="R256">
        <v>46.51</v>
      </c>
      <c r="S256">
        <v>46.51</v>
      </c>
      <c r="T256">
        <v>46</v>
      </c>
      <c r="U256">
        <v>46.16</v>
      </c>
    </row>
    <row r="257" spans="1:21">
      <c r="A257" t="s">
        <v>362</v>
      </c>
      <c r="B257">
        <v>45</v>
      </c>
      <c r="C257">
        <v>37</v>
      </c>
      <c r="D257">
        <v>45.74</v>
      </c>
      <c r="E257">
        <v>45.74</v>
      </c>
      <c r="F257">
        <v>45.74</v>
      </c>
      <c r="G257">
        <v>45.74</v>
      </c>
      <c r="H257">
        <v>46.24</v>
      </c>
      <c r="I257">
        <v>46.24</v>
      </c>
      <c r="J257">
        <v>46.03</v>
      </c>
      <c r="K257">
        <v>45.74</v>
      </c>
      <c r="L257">
        <v>45.8</v>
      </c>
      <c r="M257">
        <v>45.74</v>
      </c>
      <c r="N257">
        <v>45.74</v>
      </c>
      <c r="O257">
        <v>45.88</v>
      </c>
      <c r="P257">
        <v>39.07</v>
      </c>
      <c r="Q257">
        <v>56.17</v>
      </c>
      <c r="R257">
        <v>45.74</v>
      </c>
      <c r="S257">
        <v>45.74</v>
      </c>
      <c r="T257">
        <v>45</v>
      </c>
      <c r="U257">
        <v>45.47</v>
      </c>
    </row>
    <row r="258" spans="1:21">
      <c r="A258" t="s">
        <v>363</v>
      </c>
      <c r="B258">
        <v>44</v>
      </c>
      <c r="C258">
        <v>35</v>
      </c>
      <c r="D258">
        <v>44.97</v>
      </c>
      <c r="E258">
        <v>44.98</v>
      </c>
      <c r="F258">
        <v>44.97</v>
      </c>
      <c r="G258">
        <v>44.98</v>
      </c>
      <c r="H258">
        <v>45.37</v>
      </c>
      <c r="I258">
        <v>45.37</v>
      </c>
      <c r="J258">
        <v>45.25</v>
      </c>
      <c r="K258">
        <v>44.98</v>
      </c>
      <c r="L258">
        <v>45</v>
      </c>
      <c r="M258">
        <v>44.97</v>
      </c>
      <c r="N258">
        <v>44.97</v>
      </c>
      <c r="O258">
        <v>45.18</v>
      </c>
      <c r="P258">
        <v>38.409999999999997</v>
      </c>
      <c r="Q258">
        <v>56.15</v>
      </c>
      <c r="R258">
        <v>44.98</v>
      </c>
      <c r="S258">
        <v>44.98</v>
      </c>
      <c r="T258">
        <v>44</v>
      </c>
      <c r="U258">
        <v>44.71</v>
      </c>
    </row>
    <row r="259" spans="1:21">
      <c r="A259" t="s">
        <v>364</v>
      </c>
      <c r="B259">
        <v>43</v>
      </c>
      <c r="C259">
        <v>31</v>
      </c>
      <c r="D259">
        <v>43.6</v>
      </c>
      <c r="E259">
        <v>43.6</v>
      </c>
      <c r="F259">
        <v>43.6</v>
      </c>
      <c r="G259">
        <v>43.6</v>
      </c>
      <c r="H259">
        <v>43.59</v>
      </c>
      <c r="I259">
        <v>43.59</v>
      </c>
      <c r="J259">
        <v>43.77</v>
      </c>
      <c r="K259">
        <v>43.6</v>
      </c>
      <c r="L259">
        <v>43.6</v>
      </c>
      <c r="M259">
        <v>43.6</v>
      </c>
      <c r="N259">
        <v>43.6</v>
      </c>
      <c r="O259">
        <v>43.78</v>
      </c>
      <c r="P259">
        <v>37.24</v>
      </c>
      <c r="Q259">
        <v>56.11</v>
      </c>
      <c r="R259">
        <v>43.6</v>
      </c>
      <c r="S259">
        <v>43.6</v>
      </c>
      <c r="T259">
        <v>43</v>
      </c>
      <c r="U259">
        <v>43.36</v>
      </c>
    </row>
    <row r="260" spans="1:21">
      <c r="A260" t="s">
        <v>365</v>
      </c>
      <c r="B260">
        <v>42</v>
      </c>
      <c r="C260">
        <v>27</v>
      </c>
      <c r="D260">
        <v>42.14</v>
      </c>
      <c r="E260">
        <v>42.14</v>
      </c>
      <c r="F260">
        <v>42.14</v>
      </c>
      <c r="G260">
        <v>42.14</v>
      </c>
      <c r="H260">
        <v>42.14</v>
      </c>
      <c r="I260">
        <v>42.14</v>
      </c>
      <c r="J260">
        <v>42.44</v>
      </c>
      <c r="K260">
        <v>42.14</v>
      </c>
      <c r="L260">
        <v>42.2</v>
      </c>
      <c r="M260">
        <v>42.14</v>
      </c>
      <c r="N260">
        <v>42.14</v>
      </c>
      <c r="O260">
        <v>42.4</v>
      </c>
      <c r="P260">
        <v>35.99</v>
      </c>
      <c r="Q260">
        <v>56.07</v>
      </c>
      <c r="R260">
        <v>42.14</v>
      </c>
      <c r="S260">
        <v>42.14</v>
      </c>
      <c r="T260">
        <v>42</v>
      </c>
      <c r="U260">
        <v>42.2</v>
      </c>
    </row>
    <row r="261" spans="1:21">
      <c r="A261" t="s">
        <v>366</v>
      </c>
      <c r="B261">
        <v>41</v>
      </c>
      <c r="C261">
        <v>25</v>
      </c>
      <c r="D261">
        <v>41.43</v>
      </c>
      <c r="E261">
        <v>41.43</v>
      </c>
      <c r="F261">
        <v>41.43</v>
      </c>
      <c r="G261">
        <v>41.43</v>
      </c>
      <c r="H261">
        <v>41.42</v>
      </c>
      <c r="I261">
        <v>41.42</v>
      </c>
      <c r="J261">
        <v>41.83</v>
      </c>
      <c r="K261">
        <v>41.43</v>
      </c>
      <c r="L261">
        <v>41.5</v>
      </c>
      <c r="M261">
        <v>41.43</v>
      </c>
      <c r="N261">
        <v>41.43</v>
      </c>
      <c r="O261">
        <v>41.92</v>
      </c>
      <c r="P261">
        <v>35.39</v>
      </c>
      <c r="Q261">
        <v>56.05</v>
      </c>
      <c r="R261">
        <v>41.43</v>
      </c>
      <c r="S261">
        <v>41.43</v>
      </c>
      <c r="T261">
        <v>41</v>
      </c>
      <c r="U261">
        <v>41.65</v>
      </c>
    </row>
    <row r="262" spans="1:21">
      <c r="A262" t="s">
        <v>367</v>
      </c>
      <c r="B262">
        <v>40</v>
      </c>
      <c r="C262">
        <v>22</v>
      </c>
      <c r="D262">
        <v>40.340000000000003</v>
      </c>
      <c r="E262">
        <v>40.35</v>
      </c>
      <c r="F262">
        <v>40.340000000000003</v>
      </c>
      <c r="G262">
        <v>40.35</v>
      </c>
      <c r="H262">
        <v>40.340000000000003</v>
      </c>
      <c r="I262">
        <v>40.340000000000003</v>
      </c>
      <c r="J262">
        <v>40.96</v>
      </c>
      <c r="K262">
        <v>40.35</v>
      </c>
      <c r="L262">
        <v>40.4</v>
      </c>
      <c r="M262">
        <v>40.340000000000003</v>
      </c>
      <c r="N262">
        <v>40.340000000000003</v>
      </c>
      <c r="O262">
        <v>40.799999999999997</v>
      </c>
      <c r="P262">
        <v>34.46</v>
      </c>
      <c r="Q262">
        <v>56.02</v>
      </c>
      <c r="R262">
        <v>40.35</v>
      </c>
      <c r="S262">
        <v>40.35</v>
      </c>
      <c r="T262">
        <v>40</v>
      </c>
      <c r="U262">
        <v>40.79</v>
      </c>
    </row>
    <row r="263" spans="1:21">
      <c r="A263" t="s">
        <v>368</v>
      </c>
      <c r="B263">
        <v>39</v>
      </c>
      <c r="C263">
        <v>18</v>
      </c>
      <c r="D263">
        <v>38.909999999999997</v>
      </c>
      <c r="E263">
        <v>38.92</v>
      </c>
      <c r="F263">
        <v>38.909999999999997</v>
      </c>
      <c r="G263">
        <v>38.92</v>
      </c>
      <c r="H263">
        <v>38.909999999999997</v>
      </c>
      <c r="I263">
        <v>38.909999999999997</v>
      </c>
      <c r="J263">
        <v>39.840000000000003</v>
      </c>
      <c r="K263">
        <v>38.92</v>
      </c>
      <c r="L263">
        <v>39</v>
      </c>
      <c r="M263">
        <v>38.909999999999997</v>
      </c>
      <c r="N263">
        <v>38.909999999999997</v>
      </c>
      <c r="O263">
        <v>39.380000000000003</v>
      </c>
      <c r="P263">
        <v>33.24</v>
      </c>
      <c r="Q263">
        <v>55.98</v>
      </c>
      <c r="R263">
        <v>38.92</v>
      </c>
      <c r="S263">
        <v>38.92</v>
      </c>
      <c r="T263">
        <v>39</v>
      </c>
      <c r="U263">
        <v>39.53</v>
      </c>
    </row>
    <row r="264" spans="1:21">
      <c r="A264" t="s">
        <v>369</v>
      </c>
      <c r="B264">
        <v>38</v>
      </c>
      <c r="C264">
        <v>14</v>
      </c>
      <c r="D264">
        <v>37.51</v>
      </c>
      <c r="E264">
        <v>37.520000000000003</v>
      </c>
      <c r="F264">
        <v>37.51</v>
      </c>
      <c r="G264">
        <v>37.520000000000003</v>
      </c>
      <c r="H264">
        <v>37.51</v>
      </c>
      <c r="I264">
        <v>37.51</v>
      </c>
      <c r="J264">
        <v>38.590000000000003</v>
      </c>
      <c r="K264">
        <v>37.520000000000003</v>
      </c>
      <c r="L264">
        <v>37.6</v>
      </c>
      <c r="M264">
        <v>37.51</v>
      </c>
      <c r="N264">
        <v>37.51</v>
      </c>
      <c r="O264">
        <v>37.81</v>
      </c>
      <c r="P264">
        <v>32.04</v>
      </c>
      <c r="Q264">
        <v>55.94</v>
      </c>
      <c r="R264">
        <v>37.520000000000003</v>
      </c>
      <c r="S264">
        <v>37.520000000000003</v>
      </c>
      <c r="T264">
        <v>38</v>
      </c>
      <c r="U264">
        <v>38.159999999999997</v>
      </c>
    </row>
    <row r="265" spans="1:21">
      <c r="A265" t="s">
        <v>370</v>
      </c>
      <c r="B265">
        <v>37</v>
      </c>
      <c r="C265">
        <v>11</v>
      </c>
      <c r="D265">
        <v>36.46</v>
      </c>
      <c r="E265">
        <v>36.47</v>
      </c>
      <c r="F265">
        <v>36.46</v>
      </c>
      <c r="G265">
        <v>36.47</v>
      </c>
      <c r="H265">
        <v>36.46</v>
      </c>
      <c r="I265">
        <v>36.46</v>
      </c>
      <c r="J265">
        <v>37.42</v>
      </c>
      <c r="K265">
        <v>36.47</v>
      </c>
      <c r="L265">
        <v>36.5</v>
      </c>
      <c r="M265">
        <v>36.46</v>
      </c>
      <c r="N265">
        <v>36.46</v>
      </c>
      <c r="O265">
        <v>36.85</v>
      </c>
      <c r="P265">
        <v>31.15</v>
      </c>
      <c r="Q265">
        <v>55.91</v>
      </c>
      <c r="R265">
        <v>36.47</v>
      </c>
      <c r="S265">
        <v>36.47</v>
      </c>
      <c r="T265">
        <v>37</v>
      </c>
      <c r="U265">
        <v>37.06</v>
      </c>
    </row>
    <row r="266" spans="1:21">
      <c r="A266" t="s">
        <v>371</v>
      </c>
      <c r="B266">
        <v>36</v>
      </c>
      <c r="C266">
        <v>9</v>
      </c>
      <c r="D266">
        <v>35.69</v>
      </c>
      <c r="E266">
        <v>35.69</v>
      </c>
      <c r="F266">
        <v>35.69</v>
      </c>
      <c r="G266">
        <v>35.69</v>
      </c>
      <c r="H266">
        <v>35.69</v>
      </c>
      <c r="I266">
        <v>35.69</v>
      </c>
      <c r="J266">
        <v>36.950000000000003</v>
      </c>
      <c r="K266">
        <v>35.69</v>
      </c>
      <c r="L266">
        <v>35.700000000000003</v>
      </c>
      <c r="M266">
        <v>35.69</v>
      </c>
      <c r="N266">
        <v>35.69</v>
      </c>
      <c r="O266">
        <v>35.950000000000003</v>
      </c>
      <c r="P266">
        <v>30.48</v>
      </c>
      <c r="Q266">
        <v>55.89</v>
      </c>
      <c r="R266">
        <v>35.69</v>
      </c>
      <c r="S266">
        <v>35.69</v>
      </c>
      <c r="T266">
        <v>36</v>
      </c>
      <c r="U266">
        <v>36.25</v>
      </c>
    </row>
    <row r="267" spans="1:21">
      <c r="A267" t="s">
        <v>372</v>
      </c>
      <c r="B267">
        <v>35</v>
      </c>
      <c r="C267">
        <v>6</v>
      </c>
      <c r="D267">
        <v>34.25</v>
      </c>
      <c r="E267">
        <v>34.25</v>
      </c>
      <c r="F267">
        <v>34.25</v>
      </c>
      <c r="G267">
        <v>34.25</v>
      </c>
      <c r="H267">
        <v>34.24</v>
      </c>
      <c r="I267">
        <v>34.24</v>
      </c>
      <c r="J267">
        <v>35.229999999999997</v>
      </c>
      <c r="K267">
        <v>34.25</v>
      </c>
      <c r="L267">
        <v>34.299999999999997</v>
      </c>
      <c r="M267">
        <v>34.25</v>
      </c>
      <c r="N267">
        <v>34.25</v>
      </c>
      <c r="O267">
        <v>34.57</v>
      </c>
      <c r="P267">
        <v>29.25</v>
      </c>
      <c r="Q267">
        <v>55.86</v>
      </c>
      <c r="R267">
        <v>34.25</v>
      </c>
      <c r="S267">
        <v>34.25</v>
      </c>
      <c r="T267">
        <v>35</v>
      </c>
      <c r="U267">
        <v>34.97</v>
      </c>
    </row>
    <row r="268" spans="1:21">
      <c r="A268" t="s">
        <v>373</v>
      </c>
      <c r="B268">
        <v>34</v>
      </c>
      <c r="C268">
        <v>3</v>
      </c>
      <c r="D268">
        <v>32.6</v>
      </c>
      <c r="E268">
        <v>32.6</v>
      </c>
      <c r="F268">
        <v>32.6</v>
      </c>
      <c r="G268">
        <v>32.6</v>
      </c>
      <c r="H268">
        <v>32.6</v>
      </c>
      <c r="I268">
        <v>32.6</v>
      </c>
      <c r="J268">
        <v>32.83</v>
      </c>
      <c r="K268">
        <v>32.6</v>
      </c>
      <c r="L268">
        <v>32.6</v>
      </c>
      <c r="M268">
        <v>32.6</v>
      </c>
      <c r="N268">
        <v>32.6</v>
      </c>
      <c r="O268">
        <v>32.83</v>
      </c>
      <c r="P268">
        <v>27.84</v>
      </c>
      <c r="Q268">
        <v>55.83</v>
      </c>
      <c r="R268">
        <v>32.6</v>
      </c>
      <c r="S268">
        <v>32.6</v>
      </c>
      <c r="T268">
        <v>34</v>
      </c>
      <c r="U268">
        <v>33.54</v>
      </c>
    </row>
    <row r="269" spans="1:21">
      <c r="A269" t="s">
        <v>374</v>
      </c>
      <c r="B269">
        <v>33</v>
      </c>
      <c r="C269">
        <v>2</v>
      </c>
      <c r="D269">
        <v>31.8</v>
      </c>
      <c r="E269">
        <v>31.8</v>
      </c>
      <c r="F269">
        <v>31.8</v>
      </c>
      <c r="G269">
        <v>31.8</v>
      </c>
      <c r="H269">
        <v>31.8</v>
      </c>
      <c r="I269">
        <v>31.8</v>
      </c>
      <c r="J269">
        <v>31.83</v>
      </c>
      <c r="K269">
        <v>31.8</v>
      </c>
      <c r="L269">
        <v>31.6</v>
      </c>
      <c r="M269">
        <v>31.8</v>
      </c>
      <c r="N269">
        <v>31.8</v>
      </c>
      <c r="O269">
        <v>31.97</v>
      </c>
      <c r="P269">
        <v>27.16</v>
      </c>
      <c r="Q269">
        <v>55.82</v>
      </c>
      <c r="R269">
        <v>31.8</v>
      </c>
      <c r="S269">
        <v>31.8</v>
      </c>
      <c r="T269">
        <v>33</v>
      </c>
      <c r="U269">
        <v>32.75</v>
      </c>
    </row>
    <row r="270" spans="1:21">
      <c r="A270" t="s">
        <v>375</v>
      </c>
      <c r="B270">
        <v>32</v>
      </c>
      <c r="C270">
        <v>1</v>
      </c>
      <c r="D270">
        <v>30.8</v>
      </c>
      <c r="E270">
        <v>30.98</v>
      </c>
      <c r="F270">
        <v>30.8</v>
      </c>
      <c r="G270">
        <v>30.8</v>
      </c>
      <c r="H270">
        <v>30.8</v>
      </c>
      <c r="I270">
        <v>30.8</v>
      </c>
      <c r="J270">
        <v>30.72</v>
      </c>
      <c r="K270">
        <v>30.8</v>
      </c>
      <c r="L270">
        <v>29.9</v>
      </c>
      <c r="M270">
        <v>30.8</v>
      </c>
      <c r="N270">
        <v>30.8</v>
      </c>
      <c r="O270">
        <v>30.41</v>
      </c>
      <c r="P270">
        <v>26.31</v>
      </c>
      <c r="Q270">
        <v>55.81</v>
      </c>
      <c r="R270">
        <v>30.8</v>
      </c>
      <c r="S270">
        <v>30.8</v>
      </c>
      <c r="T270">
        <v>32</v>
      </c>
      <c r="U270">
        <v>31.5</v>
      </c>
    </row>
    <row r="271" spans="1:21">
      <c r="A271" t="s">
        <v>376</v>
      </c>
      <c r="B271">
        <v>31</v>
      </c>
      <c r="C271">
        <v>1</v>
      </c>
      <c r="D271">
        <v>29.8</v>
      </c>
      <c r="E271">
        <v>30.98</v>
      </c>
      <c r="F271">
        <v>30.8</v>
      </c>
      <c r="G271">
        <v>30.8</v>
      </c>
      <c r="H271">
        <v>30.8</v>
      </c>
      <c r="I271">
        <v>30.8</v>
      </c>
      <c r="J271">
        <v>30.72</v>
      </c>
      <c r="K271">
        <v>30.8</v>
      </c>
      <c r="L271">
        <v>29.9</v>
      </c>
      <c r="M271">
        <v>30.8</v>
      </c>
      <c r="N271">
        <v>30.8</v>
      </c>
      <c r="O271">
        <v>30.41</v>
      </c>
      <c r="P271">
        <v>26.31</v>
      </c>
      <c r="Q271">
        <v>55.81</v>
      </c>
      <c r="R271">
        <v>30.8</v>
      </c>
      <c r="S271">
        <v>30.8</v>
      </c>
      <c r="T271">
        <v>31</v>
      </c>
      <c r="U271">
        <v>30.56</v>
      </c>
    </row>
    <row r="272" spans="1:21">
      <c r="A272" t="s">
        <v>377</v>
      </c>
      <c r="B272">
        <v>30</v>
      </c>
      <c r="C272">
        <v>0</v>
      </c>
      <c r="D272">
        <v>28.8</v>
      </c>
      <c r="E272">
        <v>28.8</v>
      </c>
      <c r="F272">
        <v>28.8</v>
      </c>
      <c r="G272">
        <v>28.8</v>
      </c>
      <c r="H272">
        <v>28.8</v>
      </c>
      <c r="I272">
        <v>28.8</v>
      </c>
      <c r="J272">
        <v>28.08</v>
      </c>
      <c r="K272">
        <v>28.8</v>
      </c>
      <c r="L272">
        <v>25.9</v>
      </c>
      <c r="M272">
        <v>28.8</v>
      </c>
      <c r="N272">
        <v>28.8</v>
      </c>
      <c r="O272">
        <v>28.02</v>
      </c>
      <c r="P272">
        <v>0</v>
      </c>
      <c r="Q272">
        <v>0</v>
      </c>
      <c r="R272">
        <v>28.8</v>
      </c>
      <c r="S272">
        <v>28.8</v>
      </c>
      <c r="T272">
        <v>30</v>
      </c>
      <c r="U272">
        <v>29.62</v>
      </c>
    </row>
    <row r="273" spans="1:21">
      <c r="A273" t="s">
        <v>378</v>
      </c>
      <c r="B273">
        <v>67</v>
      </c>
      <c r="C273">
        <v>99</v>
      </c>
      <c r="D273">
        <v>66.3</v>
      </c>
      <c r="E273">
        <v>66.22</v>
      </c>
      <c r="F273">
        <v>66.3</v>
      </c>
      <c r="G273">
        <v>66.3</v>
      </c>
      <c r="H273">
        <v>68.3</v>
      </c>
      <c r="I273">
        <v>68.3</v>
      </c>
      <c r="J273">
        <v>66.67</v>
      </c>
      <c r="K273">
        <v>66.7</v>
      </c>
      <c r="L273">
        <v>66.7</v>
      </c>
      <c r="M273">
        <v>66.3</v>
      </c>
      <c r="N273">
        <v>66.3</v>
      </c>
      <c r="O273">
        <v>67.989999999999995</v>
      </c>
      <c r="P273">
        <v>56.63</v>
      </c>
      <c r="Q273">
        <v>56.79</v>
      </c>
      <c r="R273">
        <v>66.3</v>
      </c>
      <c r="S273">
        <v>66.7</v>
      </c>
      <c r="T273">
        <v>67</v>
      </c>
      <c r="U273">
        <v>69.5</v>
      </c>
    </row>
    <row r="274" spans="1:21">
      <c r="A274" t="s">
        <v>379</v>
      </c>
      <c r="B274">
        <v>65</v>
      </c>
      <c r="C274">
        <v>97</v>
      </c>
      <c r="D274">
        <v>65.180000000000007</v>
      </c>
      <c r="E274">
        <v>65.180000000000007</v>
      </c>
      <c r="F274">
        <v>65.180000000000007</v>
      </c>
      <c r="G274">
        <v>65.180000000000007</v>
      </c>
      <c r="H274">
        <v>67.180000000000007</v>
      </c>
      <c r="I274">
        <v>67.180000000000007</v>
      </c>
      <c r="J274">
        <v>65.91</v>
      </c>
      <c r="K274">
        <v>65.180000000000007</v>
      </c>
      <c r="L274">
        <v>65.900000000000006</v>
      </c>
      <c r="M274">
        <v>65.180000000000007</v>
      </c>
      <c r="N274">
        <v>65.180000000000007</v>
      </c>
      <c r="O274">
        <v>66.180000000000007</v>
      </c>
      <c r="P274">
        <v>55.67</v>
      </c>
      <c r="Q274">
        <v>56.77</v>
      </c>
      <c r="R274">
        <v>65.180000000000007</v>
      </c>
      <c r="S274">
        <v>65.180000000000007</v>
      </c>
      <c r="T274">
        <v>65</v>
      </c>
      <c r="U274">
        <v>67.180000000000007</v>
      </c>
    </row>
    <row r="275" spans="1:21">
      <c r="A275" t="s">
        <v>380</v>
      </c>
      <c r="B275">
        <v>64</v>
      </c>
      <c r="C275">
        <v>94</v>
      </c>
      <c r="D275">
        <v>63.97</v>
      </c>
      <c r="E275">
        <v>63.98</v>
      </c>
      <c r="F275">
        <v>63.97</v>
      </c>
      <c r="G275">
        <v>63.98</v>
      </c>
      <c r="H275">
        <v>65.97</v>
      </c>
      <c r="I275">
        <v>65.97</v>
      </c>
      <c r="J275">
        <v>64.78</v>
      </c>
      <c r="K275">
        <v>63.98</v>
      </c>
      <c r="L275">
        <v>64.7</v>
      </c>
      <c r="M275">
        <v>63.97</v>
      </c>
      <c r="N275">
        <v>63.97</v>
      </c>
      <c r="O275">
        <v>64.86</v>
      </c>
      <c r="P275">
        <v>54.64</v>
      </c>
      <c r="Q275">
        <v>56.74</v>
      </c>
      <c r="R275">
        <v>63.98</v>
      </c>
      <c r="S275">
        <v>63.98</v>
      </c>
      <c r="T275">
        <v>64</v>
      </c>
      <c r="U275">
        <v>65.33</v>
      </c>
    </row>
    <row r="276" spans="1:21">
      <c r="A276" t="s">
        <v>381</v>
      </c>
      <c r="B276">
        <v>63</v>
      </c>
      <c r="C276">
        <v>90</v>
      </c>
      <c r="D276">
        <v>62.66</v>
      </c>
      <c r="E276">
        <v>62.67</v>
      </c>
      <c r="F276">
        <v>62.66</v>
      </c>
      <c r="G276">
        <v>62.67</v>
      </c>
      <c r="H276">
        <v>64.66</v>
      </c>
      <c r="I276">
        <v>64.66</v>
      </c>
      <c r="J276">
        <v>63.37</v>
      </c>
      <c r="K276">
        <v>62.67</v>
      </c>
      <c r="L276">
        <v>63.4</v>
      </c>
      <c r="M276">
        <v>62.66</v>
      </c>
      <c r="N276">
        <v>62.66</v>
      </c>
      <c r="O276">
        <v>63.08</v>
      </c>
      <c r="P276">
        <v>53.53</v>
      </c>
      <c r="Q276">
        <v>56.7</v>
      </c>
      <c r="R276">
        <v>62.67</v>
      </c>
      <c r="S276">
        <v>62.67</v>
      </c>
      <c r="T276">
        <v>63</v>
      </c>
      <c r="U276">
        <v>63.54</v>
      </c>
    </row>
    <row r="277" spans="1:21">
      <c r="A277" t="s">
        <v>382</v>
      </c>
      <c r="B277">
        <v>62</v>
      </c>
      <c r="C277">
        <v>87</v>
      </c>
      <c r="D277">
        <v>61.89</v>
      </c>
      <c r="E277">
        <v>61.9</v>
      </c>
      <c r="F277">
        <v>61.89</v>
      </c>
      <c r="G277">
        <v>61.9</v>
      </c>
      <c r="H277">
        <v>63.89</v>
      </c>
      <c r="I277">
        <v>63.89</v>
      </c>
      <c r="J277">
        <v>62.4</v>
      </c>
      <c r="K277">
        <v>61.9</v>
      </c>
      <c r="L277">
        <v>62.5</v>
      </c>
      <c r="M277">
        <v>61.89</v>
      </c>
      <c r="N277">
        <v>61.89</v>
      </c>
      <c r="O277">
        <v>61.93</v>
      </c>
      <c r="P277">
        <v>52.87</v>
      </c>
      <c r="Q277">
        <v>56.67</v>
      </c>
      <c r="R277">
        <v>61.9</v>
      </c>
      <c r="S277">
        <v>61.9</v>
      </c>
      <c r="T277">
        <v>62</v>
      </c>
      <c r="U277">
        <v>62.43</v>
      </c>
    </row>
    <row r="278" spans="1:21">
      <c r="A278" t="s">
        <v>383</v>
      </c>
      <c r="B278">
        <v>61</v>
      </c>
      <c r="C278">
        <v>85</v>
      </c>
      <c r="D278">
        <v>61.36</v>
      </c>
      <c r="E278">
        <v>61.36</v>
      </c>
      <c r="F278">
        <v>61.36</v>
      </c>
      <c r="G278">
        <v>61.36</v>
      </c>
      <c r="H278">
        <v>63.36</v>
      </c>
      <c r="I278">
        <v>63.36</v>
      </c>
      <c r="J278">
        <v>61.8</v>
      </c>
      <c r="K278">
        <v>61.36</v>
      </c>
      <c r="L278">
        <v>61.9</v>
      </c>
      <c r="M278">
        <v>61.36</v>
      </c>
      <c r="N278">
        <v>61.36</v>
      </c>
      <c r="O278">
        <v>61.3</v>
      </c>
      <c r="P278">
        <v>52.41</v>
      </c>
      <c r="Q278">
        <v>56.65</v>
      </c>
      <c r="R278">
        <v>61.36</v>
      </c>
      <c r="S278">
        <v>61.36</v>
      </c>
      <c r="T278">
        <v>61</v>
      </c>
      <c r="U278">
        <v>61.78</v>
      </c>
    </row>
    <row r="279" spans="1:21">
      <c r="A279" t="s">
        <v>384</v>
      </c>
      <c r="B279">
        <v>60</v>
      </c>
      <c r="C279">
        <v>82</v>
      </c>
      <c r="D279">
        <v>60.61</v>
      </c>
      <c r="E279">
        <v>60.62</v>
      </c>
      <c r="F279">
        <v>60.61</v>
      </c>
      <c r="G279">
        <v>60.62</v>
      </c>
      <c r="H279">
        <v>62.61</v>
      </c>
      <c r="I279">
        <v>62.61</v>
      </c>
      <c r="J279">
        <v>60.97</v>
      </c>
      <c r="K279">
        <v>60.62</v>
      </c>
      <c r="L279">
        <v>60.9</v>
      </c>
      <c r="M279">
        <v>60.61</v>
      </c>
      <c r="N279">
        <v>60.61</v>
      </c>
      <c r="O279">
        <v>60.37</v>
      </c>
      <c r="P279">
        <v>51.78</v>
      </c>
      <c r="Q279">
        <v>56.62</v>
      </c>
      <c r="R279">
        <v>60.62</v>
      </c>
      <c r="S279">
        <v>60.62</v>
      </c>
      <c r="T279">
        <v>60</v>
      </c>
      <c r="U279">
        <v>60.7</v>
      </c>
    </row>
    <row r="280" spans="1:21">
      <c r="A280" t="s">
        <v>385</v>
      </c>
      <c r="B280">
        <v>59</v>
      </c>
      <c r="C280">
        <v>78</v>
      </c>
      <c r="D280">
        <v>59.67</v>
      </c>
      <c r="E280">
        <v>59.67</v>
      </c>
      <c r="F280">
        <v>59.67</v>
      </c>
      <c r="G280">
        <v>59.67</v>
      </c>
      <c r="H280">
        <v>61.67</v>
      </c>
      <c r="I280">
        <v>61.67</v>
      </c>
      <c r="J280">
        <v>59.93</v>
      </c>
      <c r="K280">
        <v>59.67</v>
      </c>
      <c r="L280">
        <v>59.6</v>
      </c>
      <c r="M280">
        <v>59.67</v>
      </c>
      <c r="N280">
        <v>59.67</v>
      </c>
      <c r="O280">
        <v>59.12</v>
      </c>
      <c r="P280">
        <v>50.97</v>
      </c>
      <c r="Q280">
        <v>56.58</v>
      </c>
      <c r="R280">
        <v>59.67</v>
      </c>
      <c r="S280">
        <v>59.67</v>
      </c>
      <c r="T280">
        <v>59</v>
      </c>
      <c r="U280">
        <v>59.22</v>
      </c>
    </row>
    <row r="281" spans="1:21">
      <c r="A281" t="s">
        <v>386</v>
      </c>
      <c r="B281">
        <v>58</v>
      </c>
      <c r="C281">
        <v>73</v>
      </c>
      <c r="D281">
        <v>58.35</v>
      </c>
      <c r="E281">
        <v>58.36</v>
      </c>
      <c r="F281">
        <v>58.35</v>
      </c>
      <c r="G281">
        <v>58.36</v>
      </c>
      <c r="H281">
        <v>60.35</v>
      </c>
      <c r="I281">
        <v>60.35</v>
      </c>
      <c r="J281">
        <v>58.71</v>
      </c>
      <c r="K281">
        <v>58.36</v>
      </c>
      <c r="L281">
        <v>58.3</v>
      </c>
      <c r="M281">
        <v>58.35</v>
      </c>
      <c r="N281">
        <v>58.35</v>
      </c>
      <c r="O281">
        <v>57.55</v>
      </c>
      <c r="P281">
        <v>49.84</v>
      </c>
      <c r="Q281">
        <v>56.53</v>
      </c>
      <c r="R281">
        <v>58.36</v>
      </c>
      <c r="S281">
        <v>58.36</v>
      </c>
      <c r="T281">
        <v>58</v>
      </c>
      <c r="U281">
        <v>57.41</v>
      </c>
    </row>
    <row r="282" spans="1:21">
      <c r="A282" t="s">
        <v>387</v>
      </c>
      <c r="B282">
        <v>57</v>
      </c>
      <c r="C282">
        <v>70</v>
      </c>
      <c r="D282">
        <v>57.51</v>
      </c>
      <c r="E282">
        <v>57.52</v>
      </c>
      <c r="F282">
        <v>57.51</v>
      </c>
      <c r="G282">
        <v>57.52</v>
      </c>
      <c r="H282">
        <v>59.51</v>
      </c>
      <c r="I282">
        <v>59.51</v>
      </c>
      <c r="J282">
        <v>57.96</v>
      </c>
      <c r="K282">
        <v>57.52</v>
      </c>
      <c r="L282">
        <v>57.5</v>
      </c>
      <c r="M282">
        <v>57.51</v>
      </c>
      <c r="N282">
        <v>57.51</v>
      </c>
      <c r="O282">
        <v>56.55</v>
      </c>
      <c r="P282">
        <v>49.13</v>
      </c>
      <c r="Q282">
        <v>56.5</v>
      </c>
      <c r="R282">
        <v>57.52</v>
      </c>
      <c r="S282">
        <v>57.52</v>
      </c>
      <c r="T282">
        <v>57</v>
      </c>
      <c r="U282">
        <v>56.54</v>
      </c>
    </row>
    <row r="283" spans="1:21">
      <c r="A283" t="s">
        <v>388</v>
      </c>
      <c r="B283">
        <v>56</v>
      </c>
      <c r="C283">
        <v>67</v>
      </c>
      <c r="D283">
        <v>56.69</v>
      </c>
      <c r="E283">
        <v>56.7</v>
      </c>
      <c r="F283">
        <v>56.69</v>
      </c>
      <c r="G283">
        <v>56.7</v>
      </c>
      <c r="H283">
        <v>58.69</v>
      </c>
      <c r="I283">
        <v>58.69</v>
      </c>
      <c r="J283">
        <v>57.17</v>
      </c>
      <c r="K283">
        <v>56.7</v>
      </c>
      <c r="L283">
        <v>56.6</v>
      </c>
      <c r="M283">
        <v>56.69</v>
      </c>
      <c r="N283">
        <v>56.69</v>
      </c>
      <c r="O283">
        <v>56.02</v>
      </c>
      <c r="P283">
        <v>48.43</v>
      </c>
      <c r="Q283">
        <v>56.47</v>
      </c>
      <c r="R283">
        <v>56.7</v>
      </c>
      <c r="S283">
        <v>56.7</v>
      </c>
      <c r="T283">
        <v>56</v>
      </c>
      <c r="U283">
        <v>55.77</v>
      </c>
    </row>
    <row r="284" spans="1:21">
      <c r="A284" t="s">
        <v>389</v>
      </c>
      <c r="B284">
        <v>55</v>
      </c>
      <c r="C284">
        <v>64</v>
      </c>
      <c r="D284">
        <v>55.81</v>
      </c>
      <c r="E284">
        <v>55.82</v>
      </c>
      <c r="F284">
        <v>55.81</v>
      </c>
      <c r="G284">
        <v>55.82</v>
      </c>
      <c r="H284">
        <v>57.81</v>
      </c>
      <c r="I284">
        <v>57.81</v>
      </c>
      <c r="J284">
        <v>56.33</v>
      </c>
      <c r="K284">
        <v>55.82</v>
      </c>
      <c r="L284">
        <v>55.7</v>
      </c>
      <c r="M284">
        <v>55.81</v>
      </c>
      <c r="N284">
        <v>55.81</v>
      </c>
      <c r="O284">
        <v>55.25</v>
      </c>
      <c r="P284">
        <v>47.67</v>
      </c>
      <c r="Q284">
        <v>56.44</v>
      </c>
      <c r="R284">
        <v>55.82</v>
      </c>
      <c r="S284">
        <v>55.82</v>
      </c>
      <c r="T284">
        <v>55</v>
      </c>
      <c r="U284">
        <v>54.7</v>
      </c>
    </row>
    <row r="285" spans="1:21">
      <c r="A285" t="s">
        <v>390</v>
      </c>
      <c r="B285">
        <v>54</v>
      </c>
      <c r="C285">
        <v>60</v>
      </c>
      <c r="D285">
        <v>54.45</v>
      </c>
      <c r="E285">
        <v>54.46</v>
      </c>
      <c r="F285">
        <v>54.45</v>
      </c>
      <c r="G285">
        <v>54.46</v>
      </c>
      <c r="H285">
        <v>56.45</v>
      </c>
      <c r="I285">
        <v>56.45</v>
      </c>
      <c r="J285">
        <v>55.09</v>
      </c>
      <c r="K285">
        <v>54.46</v>
      </c>
      <c r="L285">
        <v>54.4</v>
      </c>
      <c r="M285">
        <v>54.45</v>
      </c>
      <c r="N285">
        <v>54.45</v>
      </c>
      <c r="O285">
        <v>53.87</v>
      </c>
      <c r="P285">
        <v>46.51</v>
      </c>
      <c r="Q285">
        <v>56.4</v>
      </c>
      <c r="R285">
        <v>54.46</v>
      </c>
      <c r="S285">
        <v>54.46</v>
      </c>
      <c r="T285">
        <v>54</v>
      </c>
      <c r="U285">
        <v>53.27</v>
      </c>
    </row>
    <row r="286" spans="1:21">
      <c r="A286" t="s">
        <v>391</v>
      </c>
      <c r="B286">
        <v>53</v>
      </c>
      <c r="C286">
        <v>56</v>
      </c>
      <c r="D286">
        <v>53.05</v>
      </c>
      <c r="E286">
        <v>53.06</v>
      </c>
      <c r="F286">
        <v>53.05</v>
      </c>
      <c r="G286">
        <v>53.06</v>
      </c>
      <c r="H286">
        <v>55.05</v>
      </c>
      <c r="I286">
        <v>55.05</v>
      </c>
      <c r="J286">
        <v>53.72</v>
      </c>
      <c r="K286">
        <v>53.06</v>
      </c>
      <c r="L286">
        <v>53</v>
      </c>
      <c r="M286">
        <v>53.05</v>
      </c>
      <c r="N286">
        <v>53.05</v>
      </c>
      <c r="O286">
        <v>52.56</v>
      </c>
      <c r="P286">
        <v>45.32</v>
      </c>
      <c r="Q286">
        <v>56.36</v>
      </c>
      <c r="R286">
        <v>53.06</v>
      </c>
      <c r="S286">
        <v>53.06</v>
      </c>
      <c r="T286">
        <v>53</v>
      </c>
      <c r="U286">
        <v>52</v>
      </c>
    </row>
    <row r="287" spans="1:21">
      <c r="A287" t="s">
        <v>392</v>
      </c>
      <c r="B287">
        <v>52</v>
      </c>
      <c r="C287">
        <v>53</v>
      </c>
      <c r="D287">
        <v>51.95</v>
      </c>
      <c r="E287">
        <v>51.96</v>
      </c>
      <c r="F287">
        <v>51.95</v>
      </c>
      <c r="G287">
        <v>51.96</v>
      </c>
      <c r="H287">
        <v>53.95</v>
      </c>
      <c r="I287">
        <v>53.95</v>
      </c>
      <c r="J287">
        <v>52.6</v>
      </c>
      <c r="K287">
        <v>51.96</v>
      </c>
      <c r="L287">
        <v>51.9</v>
      </c>
      <c r="M287">
        <v>51.95</v>
      </c>
      <c r="N287">
        <v>51.95</v>
      </c>
      <c r="O287">
        <v>51.4</v>
      </c>
      <c r="P287">
        <v>44.46</v>
      </c>
      <c r="Q287">
        <v>56.33</v>
      </c>
      <c r="R287">
        <v>51.96</v>
      </c>
      <c r="S287">
        <v>51.96</v>
      </c>
      <c r="T287">
        <v>52</v>
      </c>
      <c r="U287">
        <v>50.9</v>
      </c>
    </row>
    <row r="288" spans="1:21">
      <c r="A288" t="s">
        <v>393</v>
      </c>
      <c r="B288">
        <v>51</v>
      </c>
      <c r="C288">
        <v>50</v>
      </c>
      <c r="D288">
        <v>50.85</v>
      </c>
      <c r="E288">
        <v>50.85</v>
      </c>
      <c r="F288">
        <v>50.85</v>
      </c>
      <c r="G288">
        <v>50.85</v>
      </c>
      <c r="H288">
        <v>52.84</v>
      </c>
      <c r="I288">
        <v>52.84</v>
      </c>
      <c r="J288">
        <v>51.42</v>
      </c>
      <c r="K288">
        <v>50.85</v>
      </c>
      <c r="L288">
        <v>50.8</v>
      </c>
      <c r="M288">
        <v>50.85</v>
      </c>
      <c r="N288">
        <v>50.85</v>
      </c>
      <c r="O288">
        <v>50.46</v>
      </c>
      <c r="P288">
        <v>43.43</v>
      </c>
      <c r="Q288">
        <v>56.3</v>
      </c>
      <c r="R288">
        <v>50.85</v>
      </c>
      <c r="S288">
        <v>50.85</v>
      </c>
      <c r="T288">
        <v>51</v>
      </c>
      <c r="U288">
        <v>49.93</v>
      </c>
    </row>
    <row r="289" spans="1:21">
      <c r="A289" t="s">
        <v>394</v>
      </c>
      <c r="B289">
        <v>50</v>
      </c>
      <c r="C289">
        <v>48</v>
      </c>
      <c r="D289">
        <v>50.03</v>
      </c>
      <c r="E289">
        <v>50.03</v>
      </c>
      <c r="F289">
        <v>50.03</v>
      </c>
      <c r="G289">
        <v>50.03</v>
      </c>
      <c r="H289">
        <v>51.43</v>
      </c>
      <c r="I289">
        <v>51.43</v>
      </c>
      <c r="J289">
        <v>50.61</v>
      </c>
      <c r="K289">
        <v>50.05</v>
      </c>
      <c r="L289">
        <v>50</v>
      </c>
      <c r="M289">
        <v>50.03</v>
      </c>
      <c r="N289">
        <v>50.03</v>
      </c>
      <c r="O289">
        <v>49.75</v>
      </c>
      <c r="P289">
        <v>42.73</v>
      </c>
      <c r="Q289">
        <v>56.28</v>
      </c>
      <c r="R289">
        <v>50.03</v>
      </c>
      <c r="S289">
        <v>50.03</v>
      </c>
      <c r="T289">
        <v>50</v>
      </c>
      <c r="U289">
        <v>49.32</v>
      </c>
    </row>
    <row r="290" spans="1:21">
      <c r="A290" t="s">
        <v>395</v>
      </c>
      <c r="B290">
        <v>49</v>
      </c>
      <c r="C290">
        <v>44</v>
      </c>
      <c r="D290">
        <v>48.4</v>
      </c>
      <c r="E290">
        <v>48.4</v>
      </c>
      <c r="F290">
        <v>48.4</v>
      </c>
      <c r="G290">
        <v>48.4</v>
      </c>
      <c r="H290">
        <v>49.79</v>
      </c>
      <c r="I290">
        <v>49.79</v>
      </c>
      <c r="J290">
        <v>48.93</v>
      </c>
      <c r="K290">
        <v>48.4</v>
      </c>
      <c r="L290">
        <v>48.4</v>
      </c>
      <c r="M290">
        <v>48.4</v>
      </c>
      <c r="N290">
        <v>48.4</v>
      </c>
      <c r="O290">
        <v>48.3</v>
      </c>
      <c r="P290">
        <v>41.34</v>
      </c>
      <c r="Q290">
        <v>56.24</v>
      </c>
      <c r="R290">
        <v>48.4</v>
      </c>
      <c r="S290">
        <v>48.4</v>
      </c>
      <c r="T290">
        <v>49</v>
      </c>
      <c r="U290">
        <v>47.92</v>
      </c>
    </row>
    <row r="291" spans="1:21">
      <c r="A291" t="s">
        <v>396</v>
      </c>
      <c r="B291">
        <v>48</v>
      </c>
      <c r="C291">
        <v>41</v>
      </c>
      <c r="D291">
        <v>47.22</v>
      </c>
      <c r="E291">
        <v>47.23</v>
      </c>
      <c r="F291">
        <v>47.22</v>
      </c>
      <c r="G291">
        <v>47.23</v>
      </c>
      <c r="H291">
        <v>48.02</v>
      </c>
      <c r="I291">
        <v>48.02</v>
      </c>
      <c r="J291">
        <v>47.67</v>
      </c>
      <c r="K291">
        <v>47.23</v>
      </c>
      <c r="L291">
        <v>47.3</v>
      </c>
      <c r="M291">
        <v>47.22</v>
      </c>
      <c r="N291">
        <v>47.22</v>
      </c>
      <c r="O291">
        <v>47.18</v>
      </c>
      <c r="P291">
        <v>40.33</v>
      </c>
      <c r="Q291">
        <v>56.21</v>
      </c>
      <c r="R291">
        <v>47.23</v>
      </c>
      <c r="S291">
        <v>47.23</v>
      </c>
      <c r="T291">
        <v>48</v>
      </c>
      <c r="U291">
        <v>46.84</v>
      </c>
    </row>
    <row r="292" spans="1:21">
      <c r="A292" t="s">
        <v>397</v>
      </c>
      <c r="B292">
        <v>47</v>
      </c>
      <c r="C292">
        <v>39</v>
      </c>
      <c r="D292">
        <v>46.5</v>
      </c>
      <c r="E292">
        <v>46.51</v>
      </c>
      <c r="F292">
        <v>46.5</v>
      </c>
      <c r="G292">
        <v>46.51</v>
      </c>
      <c r="H292">
        <v>47.1</v>
      </c>
      <c r="I292">
        <v>47.1</v>
      </c>
      <c r="J292">
        <v>46.85</v>
      </c>
      <c r="K292">
        <v>46.51</v>
      </c>
      <c r="L292">
        <v>46.5</v>
      </c>
      <c r="M292">
        <v>46.5</v>
      </c>
      <c r="N292">
        <v>46.5</v>
      </c>
      <c r="O292">
        <v>46.45</v>
      </c>
      <c r="P292">
        <v>39.72</v>
      </c>
      <c r="Q292">
        <v>56.19</v>
      </c>
      <c r="R292">
        <v>46.51</v>
      </c>
      <c r="S292">
        <v>46.51</v>
      </c>
      <c r="T292">
        <v>47</v>
      </c>
      <c r="U292">
        <v>46.16</v>
      </c>
    </row>
    <row r="293" spans="1:21">
      <c r="A293" t="s">
        <v>398</v>
      </c>
      <c r="B293">
        <v>46</v>
      </c>
      <c r="C293">
        <v>36</v>
      </c>
      <c r="D293">
        <v>45.35</v>
      </c>
      <c r="E293">
        <v>45.35</v>
      </c>
      <c r="F293">
        <v>45.35</v>
      </c>
      <c r="G293">
        <v>45.35</v>
      </c>
      <c r="H293">
        <v>45.84</v>
      </c>
      <c r="I293">
        <v>45.84</v>
      </c>
      <c r="J293">
        <v>45.64</v>
      </c>
      <c r="K293">
        <v>45.35</v>
      </c>
      <c r="L293">
        <v>45.4</v>
      </c>
      <c r="M293">
        <v>45.35</v>
      </c>
      <c r="N293">
        <v>45.35</v>
      </c>
      <c r="O293">
        <v>45.44</v>
      </c>
      <c r="P293">
        <v>38.729999999999997</v>
      </c>
      <c r="Q293">
        <v>56.16</v>
      </c>
      <c r="R293">
        <v>45.35</v>
      </c>
      <c r="S293">
        <v>45.35</v>
      </c>
      <c r="T293">
        <v>46</v>
      </c>
      <c r="U293">
        <v>45.1</v>
      </c>
    </row>
    <row r="294" spans="1:21">
      <c r="A294" t="s">
        <v>399</v>
      </c>
      <c r="B294">
        <v>45</v>
      </c>
      <c r="C294">
        <v>33</v>
      </c>
      <c r="D294">
        <v>44.3</v>
      </c>
      <c r="E294">
        <v>44.3</v>
      </c>
      <c r="F294">
        <v>44.3</v>
      </c>
      <c r="G294">
        <v>44.3</v>
      </c>
      <c r="H294">
        <v>44.49</v>
      </c>
      <c r="I294">
        <v>44.49</v>
      </c>
      <c r="J294">
        <v>44.49</v>
      </c>
      <c r="K294">
        <v>44.3</v>
      </c>
      <c r="L294">
        <v>44.4</v>
      </c>
      <c r="M294">
        <v>44.3</v>
      </c>
      <c r="N294">
        <v>44.3</v>
      </c>
      <c r="O294">
        <v>44.42</v>
      </c>
      <c r="P294">
        <v>37.840000000000003</v>
      </c>
      <c r="Q294">
        <v>56.13</v>
      </c>
      <c r="R294">
        <v>44.3</v>
      </c>
      <c r="S294">
        <v>44.3</v>
      </c>
      <c r="T294">
        <v>45</v>
      </c>
      <c r="U294">
        <v>44.03</v>
      </c>
    </row>
    <row r="295" spans="1:21">
      <c r="A295" t="s">
        <v>400</v>
      </c>
      <c r="B295">
        <v>44</v>
      </c>
      <c r="C295">
        <v>30</v>
      </c>
      <c r="D295">
        <v>43.22</v>
      </c>
      <c r="E295">
        <v>43.23</v>
      </c>
      <c r="F295">
        <v>43.22</v>
      </c>
      <c r="G295">
        <v>43.23</v>
      </c>
      <c r="H295">
        <v>43.22</v>
      </c>
      <c r="I295">
        <v>43.22</v>
      </c>
      <c r="J295">
        <v>43.42</v>
      </c>
      <c r="K295">
        <v>43.23</v>
      </c>
      <c r="L295">
        <v>43.3</v>
      </c>
      <c r="M295">
        <v>43.22</v>
      </c>
      <c r="N295">
        <v>43.22</v>
      </c>
      <c r="O295">
        <v>43.43</v>
      </c>
      <c r="P295">
        <v>36.92</v>
      </c>
      <c r="Q295">
        <v>56.1</v>
      </c>
      <c r="R295">
        <v>43.23</v>
      </c>
      <c r="S295">
        <v>43.23</v>
      </c>
      <c r="T295">
        <v>44</v>
      </c>
      <c r="U295">
        <v>43.05</v>
      </c>
    </row>
    <row r="296" spans="1:21">
      <c r="A296" t="s">
        <v>401</v>
      </c>
      <c r="B296">
        <v>43</v>
      </c>
      <c r="C296">
        <v>28</v>
      </c>
      <c r="D296">
        <v>42.46</v>
      </c>
      <c r="E296">
        <v>42.47</v>
      </c>
      <c r="F296">
        <v>42.46</v>
      </c>
      <c r="G296">
        <v>42.47</v>
      </c>
      <c r="H296">
        <v>42.46</v>
      </c>
      <c r="I296">
        <v>42.46</v>
      </c>
      <c r="J296">
        <v>42.76</v>
      </c>
      <c r="K296">
        <v>42.47</v>
      </c>
      <c r="L296">
        <v>42.5</v>
      </c>
      <c r="M296">
        <v>42.46</v>
      </c>
      <c r="N296">
        <v>42.46</v>
      </c>
      <c r="O296">
        <v>42.86</v>
      </c>
      <c r="P296">
        <v>36.270000000000003</v>
      </c>
      <c r="Q296">
        <v>56.08</v>
      </c>
      <c r="R296">
        <v>42.47</v>
      </c>
      <c r="S296">
        <v>42.47</v>
      </c>
      <c r="T296">
        <v>43</v>
      </c>
      <c r="U296">
        <v>42.48</v>
      </c>
    </row>
    <row r="297" spans="1:21">
      <c r="A297" t="s">
        <v>402</v>
      </c>
      <c r="B297">
        <v>42</v>
      </c>
      <c r="C297">
        <v>25</v>
      </c>
      <c r="D297">
        <v>41.43</v>
      </c>
      <c r="E297">
        <v>41.43</v>
      </c>
      <c r="F297">
        <v>41.43</v>
      </c>
      <c r="G297">
        <v>41.43</v>
      </c>
      <c r="H297">
        <v>41.42</v>
      </c>
      <c r="I297">
        <v>41.42</v>
      </c>
      <c r="J297">
        <v>41.83</v>
      </c>
      <c r="K297">
        <v>41.43</v>
      </c>
      <c r="L297">
        <v>41.5</v>
      </c>
      <c r="M297">
        <v>41.43</v>
      </c>
      <c r="N297">
        <v>41.43</v>
      </c>
      <c r="O297">
        <v>41.92</v>
      </c>
      <c r="P297">
        <v>35.39</v>
      </c>
      <c r="Q297">
        <v>56.05</v>
      </c>
      <c r="R297">
        <v>41.43</v>
      </c>
      <c r="S297">
        <v>41.43</v>
      </c>
      <c r="T297">
        <v>42</v>
      </c>
      <c r="U297">
        <v>41.65</v>
      </c>
    </row>
    <row r="298" spans="1:21">
      <c r="A298" t="s">
        <v>403</v>
      </c>
      <c r="B298">
        <v>41</v>
      </c>
      <c r="C298">
        <v>23</v>
      </c>
      <c r="D298">
        <v>40.68</v>
      </c>
      <c r="E298">
        <v>40.68</v>
      </c>
      <c r="F298">
        <v>40.68</v>
      </c>
      <c r="G298">
        <v>40.68</v>
      </c>
      <c r="H298">
        <v>40.68</v>
      </c>
      <c r="I298">
        <v>40.68</v>
      </c>
      <c r="J298">
        <v>41.24</v>
      </c>
      <c r="K298">
        <v>40.68</v>
      </c>
      <c r="L298">
        <v>40.799999999999997</v>
      </c>
      <c r="M298">
        <v>40.68</v>
      </c>
      <c r="N298">
        <v>40.68</v>
      </c>
      <c r="O298">
        <v>41.26</v>
      </c>
      <c r="P298">
        <v>34.75</v>
      </c>
      <c r="Q298">
        <v>56.03</v>
      </c>
      <c r="R298">
        <v>40.68</v>
      </c>
      <c r="S298">
        <v>40.68</v>
      </c>
      <c r="T298">
        <v>41</v>
      </c>
      <c r="U298">
        <v>41.08</v>
      </c>
    </row>
    <row r="299" spans="1:21">
      <c r="A299" t="s">
        <v>404</v>
      </c>
      <c r="B299">
        <v>40</v>
      </c>
      <c r="C299">
        <v>20</v>
      </c>
      <c r="D299">
        <v>39.659999999999997</v>
      </c>
      <c r="E299">
        <v>39.67</v>
      </c>
      <c r="F299">
        <v>39.659999999999997</v>
      </c>
      <c r="G299">
        <v>39.67</v>
      </c>
      <c r="H299">
        <v>39.659999999999997</v>
      </c>
      <c r="I299">
        <v>39.659999999999997</v>
      </c>
      <c r="J299">
        <v>40.4</v>
      </c>
      <c r="K299">
        <v>39.67</v>
      </c>
      <c r="L299">
        <v>39.799999999999997</v>
      </c>
      <c r="M299">
        <v>39.659999999999997</v>
      </c>
      <c r="N299">
        <v>39.659999999999997</v>
      </c>
      <c r="O299">
        <v>40.07</v>
      </c>
      <c r="P299">
        <v>33.880000000000003</v>
      </c>
      <c r="Q299">
        <v>56</v>
      </c>
      <c r="R299">
        <v>39.67</v>
      </c>
      <c r="S299">
        <v>39.67</v>
      </c>
      <c r="T299">
        <v>40</v>
      </c>
      <c r="U299">
        <v>40.159999999999997</v>
      </c>
    </row>
    <row r="300" spans="1:21">
      <c r="A300" t="s">
        <v>405</v>
      </c>
      <c r="B300">
        <v>39</v>
      </c>
      <c r="C300">
        <v>17</v>
      </c>
      <c r="D300">
        <v>38.54</v>
      </c>
      <c r="E300">
        <v>38.54</v>
      </c>
      <c r="F300">
        <v>38.54</v>
      </c>
      <c r="G300">
        <v>38.54</v>
      </c>
      <c r="H300">
        <v>38.54</v>
      </c>
      <c r="I300">
        <v>38.54</v>
      </c>
      <c r="J300">
        <v>39.549999999999997</v>
      </c>
      <c r="K300">
        <v>38.54</v>
      </c>
      <c r="L300">
        <v>38.6</v>
      </c>
      <c r="M300">
        <v>38.54</v>
      </c>
      <c r="N300">
        <v>38.54</v>
      </c>
      <c r="O300">
        <v>39.049999999999997</v>
      </c>
      <c r="P300">
        <v>32.92</v>
      </c>
      <c r="Q300">
        <v>55.97</v>
      </c>
      <c r="R300">
        <v>38.54</v>
      </c>
      <c r="S300">
        <v>38.54</v>
      </c>
      <c r="T300">
        <v>39</v>
      </c>
      <c r="U300">
        <v>39.21</v>
      </c>
    </row>
    <row r="301" spans="1:21">
      <c r="A301" t="s">
        <v>406</v>
      </c>
      <c r="B301">
        <v>38</v>
      </c>
      <c r="C301">
        <v>15</v>
      </c>
      <c r="D301">
        <v>37.81</v>
      </c>
      <c r="E301">
        <v>37.82</v>
      </c>
      <c r="F301">
        <v>37.81</v>
      </c>
      <c r="G301">
        <v>37.82</v>
      </c>
      <c r="H301">
        <v>37.81</v>
      </c>
      <c r="I301">
        <v>37.81</v>
      </c>
      <c r="J301">
        <v>38.93</v>
      </c>
      <c r="K301">
        <v>37.82</v>
      </c>
      <c r="L301">
        <v>37.9</v>
      </c>
      <c r="M301">
        <v>37.81</v>
      </c>
      <c r="N301">
        <v>37.81</v>
      </c>
      <c r="O301">
        <v>38.31</v>
      </c>
      <c r="P301">
        <v>32.299999999999997</v>
      </c>
      <c r="Q301">
        <v>55.95</v>
      </c>
      <c r="R301">
        <v>37.82</v>
      </c>
      <c r="S301">
        <v>37.82</v>
      </c>
      <c r="T301">
        <v>38</v>
      </c>
      <c r="U301">
        <v>38.520000000000003</v>
      </c>
    </row>
    <row r="302" spans="1:21">
      <c r="A302" t="s">
        <v>407</v>
      </c>
      <c r="B302">
        <v>37</v>
      </c>
      <c r="C302">
        <v>13</v>
      </c>
      <c r="D302">
        <v>37.18</v>
      </c>
      <c r="E302">
        <v>37.19</v>
      </c>
      <c r="F302">
        <v>37.18</v>
      </c>
      <c r="G302">
        <v>37.19</v>
      </c>
      <c r="H302">
        <v>37.18</v>
      </c>
      <c r="I302">
        <v>37.18</v>
      </c>
      <c r="J302">
        <v>38.229999999999997</v>
      </c>
      <c r="K302">
        <v>37.19</v>
      </c>
      <c r="L302">
        <v>37.200000000000003</v>
      </c>
      <c r="M302">
        <v>37.18</v>
      </c>
      <c r="N302">
        <v>37.18</v>
      </c>
      <c r="O302">
        <v>37.65</v>
      </c>
      <c r="P302">
        <v>31.76</v>
      </c>
      <c r="Q302">
        <v>55.93</v>
      </c>
      <c r="R302">
        <v>37.19</v>
      </c>
      <c r="S302">
        <v>37.19</v>
      </c>
      <c r="T302">
        <v>37</v>
      </c>
      <c r="U302">
        <v>37.81</v>
      </c>
    </row>
    <row r="303" spans="1:21">
      <c r="A303" t="s">
        <v>408</v>
      </c>
      <c r="B303">
        <v>36</v>
      </c>
      <c r="C303">
        <v>11</v>
      </c>
      <c r="D303">
        <v>36.46</v>
      </c>
      <c r="E303">
        <v>36.47</v>
      </c>
      <c r="F303">
        <v>36.46</v>
      </c>
      <c r="G303">
        <v>36.47</v>
      </c>
      <c r="H303">
        <v>36.46</v>
      </c>
      <c r="I303">
        <v>36.46</v>
      </c>
      <c r="J303">
        <v>37.42</v>
      </c>
      <c r="K303">
        <v>36.47</v>
      </c>
      <c r="L303">
        <v>36.5</v>
      </c>
      <c r="M303">
        <v>36.46</v>
      </c>
      <c r="N303">
        <v>36.46</v>
      </c>
      <c r="O303">
        <v>36.85</v>
      </c>
      <c r="P303">
        <v>31.15</v>
      </c>
      <c r="Q303">
        <v>55.91</v>
      </c>
      <c r="R303">
        <v>36.47</v>
      </c>
      <c r="S303">
        <v>36.47</v>
      </c>
      <c r="T303">
        <v>36</v>
      </c>
      <c r="U303">
        <v>37.06</v>
      </c>
    </row>
    <row r="304" spans="1:21">
      <c r="A304" t="s">
        <v>409</v>
      </c>
      <c r="B304">
        <v>35</v>
      </c>
      <c r="C304">
        <v>8</v>
      </c>
      <c r="D304">
        <v>35.26</v>
      </c>
      <c r="E304">
        <v>35.270000000000003</v>
      </c>
      <c r="F304">
        <v>35.26</v>
      </c>
      <c r="G304">
        <v>35.270000000000003</v>
      </c>
      <c r="H304">
        <v>35.26</v>
      </c>
      <c r="I304">
        <v>35.26</v>
      </c>
      <c r="J304">
        <v>36.44</v>
      </c>
      <c r="K304">
        <v>35.270000000000003</v>
      </c>
      <c r="L304">
        <v>35.299999999999997</v>
      </c>
      <c r="M304">
        <v>35.26</v>
      </c>
      <c r="N304">
        <v>35.26</v>
      </c>
      <c r="O304">
        <v>35.46</v>
      </c>
      <c r="P304">
        <v>30.12</v>
      </c>
      <c r="Q304">
        <v>55.88</v>
      </c>
      <c r="R304">
        <v>35.270000000000003</v>
      </c>
      <c r="S304">
        <v>35.270000000000003</v>
      </c>
      <c r="T304">
        <v>35</v>
      </c>
      <c r="U304">
        <v>35.83</v>
      </c>
    </row>
    <row r="305" spans="1:21">
      <c r="A305" t="s">
        <v>410</v>
      </c>
      <c r="B305">
        <v>34</v>
      </c>
      <c r="C305">
        <v>5</v>
      </c>
      <c r="D305">
        <v>33.81</v>
      </c>
      <c r="E305">
        <v>33.82</v>
      </c>
      <c r="F305">
        <v>33.81</v>
      </c>
      <c r="G305">
        <v>33.82</v>
      </c>
      <c r="H305">
        <v>33.81</v>
      </c>
      <c r="I305">
        <v>33.81</v>
      </c>
      <c r="J305">
        <v>34.51</v>
      </c>
      <c r="K305">
        <v>33.82</v>
      </c>
      <c r="L305">
        <v>33.9</v>
      </c>
      <c r="M305">
        <v>33.81</v>
      </c>
      <c r="N305">
        <v>33.81</v>
      </c>
      <c r="O305">
        <v>34.1</v>
      </c>
      <c r="P305">
        <v>28.88</v>
      </c>
      <c r="Q305">
        <v>55.85</v>
      </c>
      <c r="R305">
        <v>33.82</v>
      </c>
      <c r="S305">
        <v>33.82</v>
      </c>
      <c r="T305">
        <v>34</v>
      </c>
      <c r="U305">
        <v>34.54</v>
      </c>
    </row>
    <row r="306" spans="1:21">
      <c r="A306" t="s">
        <v>411</v>
      </c>
      <c r="B306">
        <v>33</v>
      </c>
      <c r="C306">
        <v>4</v>
      </c>
      <c r="D306">
        <v>33.26</v>
      </c>
      <c r="E306">
        <v>33.270000000000003</v>
      </c>
      <c r="F306">
        <v>33.26</v>
      </c>
      <c r="G306">
        <v>33.270000000000003</v>
      </c>
      <c r="H306">
        <v>33.26</v>
      </c>
      <c r="I306">
        <v>33.26</v>
      </c>
      <c r="J306">
        <v>33.72</v>
      </c>
      <c r="K306">
        <v>33.270000000000003</v>
      </c>
      <c r="L306">
        <v>33.299999999999997</v>
      </c>
      <c r="M306">
        <v>33.26</v>
      </c>
      <c r="N306">
        <v>33.26</v>
      </c>
      <c r="O306">
        <v>33.54</v>
      </c>
      <c r="P306">
        <v>28.41</v>
      </c>
      <c r="Q306">
        <v>55.84</v>
      </c>
      <c r="R306">
        <v>33.270000000000003</v>
      </c>
      <c r="S306">
        <v>33.270000000000003</v>
      </c>
      <c r="T306">
        <v>33</v>
      </c>
      <c r="U306">
        <v>34.119999999999997</v>
      </c>
    </row>
    <row r="307" spans="1:21">
      <c r="A307" t="s">
        <v>412</v>
      </c>
      <c r="B307">
        <v>32</v>
      </c>
      <c r="C307">
        <v>3</v>
      </c>
      <c r="D307">
        <v>32.6</v>
      </c>
      <c r="E307">
        <v>32.6</v>
      </c>
      <c r="F307">
        <v>32.6</v>
      </c>
      <c r="G307">
        <v>32.6</v>
      </c>
      <c r="H307">
        <v>32.6</v>
      </c>
      <c r="I307">
        <v>32.6</v>
      </c>
      <c r="J307">
        <v>32.83</v>
      </c>
      <c r="K307">
        <v>32.6</v>
      </c>
      <c r="L307">
        <v>32.6</v>
      </c>
      <c r="M307">
        <v>32.6</v>
      </c>
      <c r="N307">
        <v>32.6</v>
      </c>
      <c r="O307">
        <v>32.83</v>
      </c>
      <c r="P307">
        <v>27.84</v>
      </c>
      <c r="Q307">
        <v>55.83</v>
      </c>
      <c r="R307">
        <v>32.6</v>
      </c>
      <c r="S307">
        <v>32.6</v>
      </c>
      <c r="T307">
        <v>32</v>
      </c>
      <c r="U307">
        <v>33.54</v>
      </c>
    </row>
    <row r="308" spans="1:21">
      <c r="A308" t="s">
        <v>413</v>
      </c>
      <c r="B308">
        <v>31</v>
      </c>
      <c r="C308">
        <v>2</v>
      </c>
      <c r="D308">
        <v>31.8</v>
      </c>
      <c r="E308">
        <v>31.8</v>
      </c>
      <c r="F308">
        <v>31.8</v>
      </c>
      <c r="G308">
        <v>31.8</v>
      </c>
      <c r="H308">
        <v>31.8</v>
      </c>
      <c r="I308">
        <v>31.8</v>
      </c>
      <c r="J308">
        <v>31.83</v>
      </c>
      <c r="K308">
        <v>31.8</v>
      </c>
      <c r="L308">
        <v>31.6</v>
      </c>
      <c r="M308">
        <v>31.8</v>
      </c>
      <c r="N308">
        <v>31.8</v>
      </c>
      <c r="O308">
        <v>31.97</v>
      </c>
      <c r="P308">
        <v>27.16</v>
      </c>
      <c r="Q308">
        <v>55.82</v>
      </c>
      <c r="R308">
        <v>31.8</v>
      </c>
      <c r="S308">
        <v>31.8</v>
      </c>
      <c r="T308">
        <v>31</v>
      </c>
      <c r="U308">
        <v>32.75</v>
      </c>
    </row>
    <row r="309" spans="1:21">
      <c r="A309" t="s">
        <v>414</v>
      </c>
      <c r="B309">
        <v>30</v>
      </c>
      <c r="C309">
        <v>1</v>
      </c>
      <c r="D309">
        <v>30.8</v>
      </c>
      <c r="E309">
        <v>30.98</v>
      </c>
      <c r="F309">
        <v>30.8</v>
      </c>
      <c r="G309">
        <v>30.8</v>
      </c>
      <c r="H309">
        <v>30.8</v>
      </c>
      <c r="I309">
        <v>30.8</v>
      </c>
      <c r="J309">
        <v>30.72</v>
      </c>
      <c r="K309">
        <v>30.8</v>
      </c>
      <c r="L309">
        <v>29.9</v>
      </c>
      <c r="M309">
        <v>30.8</v>
      </c>
      <c r="N309">
        <v>30.8</v>
      </c>
      <c r="O309">
        <v>30.41</v>
      </c>
      <c r="P309">
        <v>26.31</v>
      </c>
      <c r="Q309">
        <v>55.81</v>
      </c>
      <c r="R309">
        <v>30.8</v>
      </c>
      <c r="S309">
        <v>30.8</v>
      </c>
      <c r="T309">
        <v>30</v>
      </c>
      <c r="U309">
        <v>31.5</v>
      </c>
    </row>
    <row r="310" spans="1:21">
      <c r="A310" t="s">
        <v>415</v>
      </c>
      <c r="B310">
        <v>29</v>
      </c>
      <c r="C310">
        <v>1</v>
      </c>
      <c r="D310">
        <v>29.8</v>
      </c>
      <c r="E310">
        <v>30.98</v>
      </c>
      <c r="F310">
        <v>30.8</v>
      </c>
      <c r="G310">
        <v>30.8</v>
      </c>
      <c r="H310">
        <v>30.8</v>
      </c>
      <c r="I310">
        <v>30.8</v>
      </c>
      <c r="J310">
        <v>30.72</v>
      </c>
      <c r="K310">
        <v>30.8</v>
      </c>
      <c r="L310">
        <v>29.9</v>
      </c>
      <c r="M310">
        <v>30.8</v>
      </c>
      <c r="N310">
        <v>30.8</v>
      </c>
      <c r="O310">
        <v>30.41</v>
      </c>
      <c r="P310">
        <v>26.31</v>
      </c>
      <c r="Q310">
        <v>55.81</v>
      </c>
      <c r="R310">
        <v>30.8</v>
      </c>
      <c r="S310">
        <v>30.8</v>
      </c>
      <c r="T310">
        <v>29</v>
      </c>
      <c r="U310">
        <v>30.56</v>
      </c>
    </row>
    <row r="311" spans="1:21">
      <c r="A311" t="s">
        <v>416</v>
      </c>
      <c r="B311">
        <v>28</v>
      </c>
      <c r="C311">
        <v>0</v>
      </c>
      <c r="D311">
        <v>28.8</v>
      </c>
      <c r="E311">
        <v>28.8</v>
      </c>
      <c r="F311">
        <v>28.8</v>
      </c>
      <c r="G311">
        <v>28.8</v>
      </c>
      <c r="H311">
        <v>28.8</v>
      </c>
      <c r="I311">
        <v>28.8</v>
      </c>
      <c r="J311">
        <v>28.08</v>
      </c>
      <c r="K311">
        <v>28.8</v>
      </c>
      <c r="L311">
        <v>25.9</v>
      </c>
      <c r="M311">
        <v>28.8</v>
      </c>
      <c r="N311">
        <v>28.8</v>
      </c>
      <c r="O311">
        <v>28.02</v>
      </c>
      <c r="P311">
        <v>0</v>
      </c>
      <c r="Q311">
        <v>0</v>
      </c>
      <c r="R311">
        <v>28.8</v>
      </c>
      <c r="S311">
        <v>28.8</v>
      </c>
      <c r="T311">
        <v>28</v>
      </c>
      <c r="U311">
        <v>29.62</v>
      </c>
    </row>
    <row r="312" spans="1:21">
      <c r="A312" t="s">
        <v>417</v>
      </c>
      <c r="B312">
        <v>64</v>
      </c>
      <c r="C312">
        <v>97</v>
      </c>
      <c r="D312">
        <v>65.180000000000007</v>
      </c>
      <c r="E312">
        <v>65.180000000000007</v>
      </c>
      <c r="F312">
        <v>65.180000000000007</v>
      </c>
      <c r="G312">
        <v>65.180000000000007</v>
      </c>
      <c r="H312">
        <v>67.180000000000007</v>
      </c>
      <c r="I312">
        <v>67.180000000000007</v>
      </c>
      <c r="J312">
        <v>65.91</v>
      </c>
      <c r="K312">
        <v>65.180000000000007</v>
      </c>
      <c r="L312">
        <v>65.900000000000006</v>
      </c>
      <c r="M312">
        <v>65.180000000000007</v>
      </c>
      <c r="N312">
        <v>65.180000000000007</v>
      </c>
      <c r="O312">
        <v>66.180000000000007</v>
      </c>
      <c r="P312">
        <v>55.67</v>
      </c>
      <c r="Q312">
        <v>56.77</v>
      </c>
      <c r="R312">
        <v>65.180000000000007</v>
      </c>
      <c r="S312">
        <v>65.180000000000007</v>
      </c>
      <c r="T312">
        <v>64</v>
      </c>
      <c r="U312">
        <v>67.180000000000007</v>
      </c>
    </row>
    <row r="313" spans="1:21">
      <c r="A313" t="s">
        <v>418</v>
      </c>
      <c r="B313">
        <v>62</v>
      </c>
      <c r="C313">
        <v>91</v>
      </c>
      <c r="D313">
        <v>62.95</v>
      </c>
      <c r="E313">
        <v>62.95</v>
      </c>
      <c r="F313">
        <v>62.95</v>
      </c>
      <c r="G313">
        <v>62.95</v>
      </c>
      <c r="H313">
        <v>64.95</v>
      </c>
      <c r="I313">
        <v>64.95</v>
      </c>
      <c r="J313">
        <v>63.71</v>
      </c>
      <c r="K313">
        <v>62.95</v>
      </c>
      <c r="L313">
        <v>63.6</v>
      </c>
      <c r="M313">
        <v>62.95</v>
      </c>
      <c r="N313">
        <v>62.95</v>
      </c>
      <c r="O313">
        <v>63.31</v>
      </c>
      <c r="P313">
        <v>53.77</v>
      </c>
      <c r="Q313">
        <v>56.71</v>
      </c>
      <c r="R313">
        <v>62.95</v>
      </c>
      <c r="S313">
        <v>62.95</v>
      </c>
      <c r="T313">
        <v>62</v>
      </c>
      <c r="U313">
        <v>63.98</v>
      </c>
    </row>
    <row r="314" spans="1:21">
      <c r="A314" t="s">
        <v>419</v>
      </c>
      <c r="B314">
        <v>61</v>
      </c>
      <c r="C314">
        <v>85</v>
      </c>
      <c r="D314">
        <v>61.36</v>
      </c>
      <c r="E314">
        <v>61.36</v>
      </c>
      <c r="F314">
        <v>61.36</v>
      </c>
      <c r="G314">
        <v>61.36</v>
      </c>
      <c r="H314">
        <v>63.36</v>
      </c>
      <c r="I314">
        <v>63.36</v>
      </c>
      <c r="J314">
        <v>61.8</v>
      </c>
      <c r="K314">
        <v>61.36</v>
      </c>
      <c r="L314">
        <v>61.9</v>
      </c>
      <c r="M314">
        <v>61.36</v>
      </c>
      <c r="N314">
        <v>61.36</v>
      </c>
      <c r="O314">
        <v>61.3</v>
      </c>
      <c r="P314">
        <v>52.41</v>
      </c>
      <c r="Q314">
        <v>56.65</v>
      </c>
      <c r="R314">
        <v>61.36</v>
      </c>
      <c r="S314">
        <v>61.36</v>
      </c>
      <c r="T314">
        <v>61</v>
      </c>
      <c r="U314">
        <v>61.78</v>
      </c>
    </row>
    <row r="315" spans="1:21">
      <c r="A315" t="s">
        <v>420</v>
      </c>
      <c r="B315">
        <v>60</v>
      </c>
      <c r="C315">
        <v>79</v>
      </c>
      <c r="D315">
        <v>59.91</v>
      </c>
      <c r="E315">
        <v>59.91</v>
      </c>
      <c r="F315">
        <v>59.91</v>
      </c>
      <c r="G315">
        <v>59.91</v>
      </c>
      <c r="H315">
        <v>61.91</v>
      </c>
      <c r="I315">
        <v>61.91</v>
      </c>
      <c r="J315">
        <v>60.19</v>
      </c>
      <c r="K315">
        <v>59.91</v>
      </c>
      <c r="L315">
        <v>59.9</v>
      </c>
      <c r="M315">
        <v>59.91</v>
      </c>
      <c r="N315">
        <v>59.91</v>
      </c>
      <c r="O315">
        <v>59.41</v>
      </c>
      <c r="P315">
        <v>51.17</v>
      </c>
      <c r="Q315">
        <v>56.59</v>
      </c>
      <c r="R315">
        <v>59.91</v>
      </c>
      <c r="S315">
        <v>59.91</v>
      </c>
      <c r="T315">
        <v>60</v>
      </c>
      <c r="U315">
        <v>59.58</v>
      </c>
    </row>
    <row r="316" spans="1:21">
      <c r="A316" t="s">
        <v>421</v>
      </c>
      <c r="B316">
        <v>59</v>
      </c>
      <c r="C316">
        <v>74</v>
      </c>
      <c r="D316">
        <v>58.64</v>
      </c>
      <c r="E316">
        <v>58.65</v>
      </c>
      <c r="F316">
        <v>58.64</v>
      </c>
      <c r="G316">
        <v>58.65</v>
      </c>
      <c r="H316">
        <v>60.64</v>
      </c>
      <c r="I316">
        <v>60.64</v>
      </c>
      <c r="J316">
        <v>58.95</v>
      </c>
      <c r="K316">
        <v>58.65</v>
      </c>
      <c r="L316">
        <v>58.6</v>
      </c>
      <c r="M316">
        <v>58.64</v>
      </c>
      <c r="N316">
        <v>58.64</v>
      </c>
      <c r="O316">
        <v>57.91</v>
      </c>
      <c r="P316">
        <v>50.09</v>
      </c>
      <c r="Q316">
        <v>56.54</v>
      </c>
      <c r="R316">
        <v>58.65</v>
      </c>
      <c r="S316">
        <v>58.65</v>
      </c>
      <c r="T316">
        <v>59</v>
      </c>
      <c r="U316">
        <v>57.72</v>
      </c>
    </row>
    <row r="317" spans="1:21">
      <c r="A317" t="s">
        <v>422</v>
      </c>
      <c r="B317">
        <v>58</v>
      </c>
      <c r="C317">
        <v>69</v>
      </c>
      <c r="D317">
        <v>57.25</v>
      </c>
      <c r="E317">
        <v>57.26</v>
      </c>
      <c r="F317">
        <v>57.25</v>
      </c>
      <c r="G317">
        <v>57.26</v>
      </c>
      <c r="H317">
        <v>59.25</v>
      </c>
      <c r="I317">
        <v>59.25</v>
      </c>
      <c r="J317">
        <v>57.7</v>
      </c>
      <c r="K317">
        <v>57.26</v>
      </c>
      <c r="L317">
        <v>57.2</v>
      </c>
      <c r="M317">
        <v>57.25</v>
      </c>
      <c r="N317">
        <v>57.25</v>
      </c>
      <c r="O317">
        <v>56.43</v>
      </c>
      <c r="P317">
        <v>48.9</v>
      </c>
      <c r="Q317">
        <v>56.49</v>
      </c>
      <c r="R317">
        <v>57.26</v>
      </c>
      <c r="S317">
        <v>57.26</v>
      </c>
      <c r="T317">
        <v>58</v>
      </c>
      <c r="U317">
        <v>56.29</v>
      </c>
    </row>
    <row r="318" spans="1:21">
      <c r="A318" t="s">
        <v>423</v>
      </c>
      <c r="B318">
        <v>57</v>
      </c>
      <c r="C318">
        <v>66</v>
      </c>
      <c r="D318">
        <v>56.4</v>
      </c>
      <c r="E318">
        <v>56.4</v>
      </c>
      <c r="F318">
        <v>56.4</v>
      </c>
      <c r="G318">
        <v>56.4</v>
      </c>
      <c r="H318">
        <v>58.4</v>
      </c>
      <c r="I318">
        <v>58.4</v>
      </c>
      <c r="J318">
        <v>56.9</v>
      </c>
      <c r="K318">
        <v>56.4</v>
      </c>
      <c r="L318">
        <v>56.3</v>
      </c>
      <c r="M318">
        <v>56.4</v>
      </c>
      <c r="N318">
        <v>56.4</v>
      </c>
      <c r="O318">
        <v>55.81</v>
      </c>
      <c r="P318">
        <v>48.17</v>
      </c>
      <c r="Q318">
        <v>56.46</v>
      </c>
      <c r="R318">
        <v>56.4</v>
      </c>
      <c r="S318">
        <v>56.4</v>
      </c>
      <c r="T318">
        <v>57</v>
      </c>
      <c r="U318">
        <v>55.4</v>
      </c>
    </row>
    <row r="319" spans="1:21">
      <c r="A319" t="s">
        <v>424</v>
      </c>
      <c r="B319">
        <v>56</v>
      </c>
      <c r="C319">
        <v>62</v>
      </c>
      <c r="D319">
        <v>55.16</v>
      </c>
      <c r="E319">
        <v>55.17</v>
      </c>
      <c r="F319">
        <v>55.16</v>
      </c>
      <c r="G319">
        <v>55.17</v>
      </c>
      <c r="H319">
        <v>57.16</v>
      </c>
      <c r="I319">
        <v>57.16</v>
      </c>
      <c r="J319">
        <v>55.73</v>
      </c>
      <c r="K319">
        <v>55.17</v>
      </c>
      <c r="L319">
        <v>55.1</v>
      </c>
      <c r="M319">
        <v>55.16</v>
      </c>
      <c r="N319">
        <v>55.16</v>
      </c>
      <c r="O319">
        <v>54.44</v>
      </c>
      <c r="P319">
        <v>47.12</v>
      </c>
      <c r="Q319">
        <v>56.42</v>
      </c>
      <c r="R319">
        <v>55.17</v>
      </c>
      <c r="S319">
        <v>55.17</v>
      </c>
      <c r="T319">
        <v>56</v>
      </c>
      <c r="U319">
        <v>53.96</v>
      </c>
    </row>
    <row r="320" spans="1:21">
      <c r="A320" t="s">
        <v>425</v>
      </c>
      <c r="B320">
        <v>55</v>
      </c>
      <c r="C320">
        <v>59</v>
      </c>
      <c r="D320">
        <v>54.1</v>
      </c>
      <c r="E320">
        <v>54.11</v>
      </c>
      <c r="F320">
        <v>54.1</v>
      </c>
      <c r="G320">
        <v>54.11</v>
      </c>
      <c r="H320">
        <v>56.1</v>
      </c>
      <c r="I320">
        <v>56.1</v>
      </c>
      <c r="J320">
        <v>54.76</v>
      </c>
      <c r="K320">
        <v>54.11</v>
      </c>
      <c r="L320">
        <v>54</v>
      </c>
      <c r="M320">
        <v>54.1</v>
      </c>
      <c r="N320">
        <v>54.1</v>
      </c>
      <c r="O320">
        <v>53.45</v>
      </c>
      <c r="P320">
        <v>46.3</v>
      </c>
      <c r="Q320">
        <v>56.39</v>
      </c>
      <c r="R320">
        <v>54.11</v>
      </c>
      <c r="S320">
        <v>54.11</v>
      </c>
      <c r="T320">
        <v>55</v>
      </c>
      <c r="U320">
        <v>52.92</v>
      </c>
    </row>
    <row r="321" spans="1:21">
      <c r="A321" t="s">
        <v>426</v>
      </c>
      <c r="B321">
        <v>54</v>
      </c>
      <c r="C321">
        <v>56</v>
      </c>
      <c r="D321">
        <v>53.05</v>
      </c>
      <c r="E321">
        <v>53.06</v>
      </c>
      <c r="F321">
        <v>53.05</v>
      </c>
      <c r="G321">
        <v>53.06</v>
      </c>
      <c r="H321">
        <v>55.05</v>
      </c>
      <c r="I321">
        <v>55.05</v>
      </c>
      <c r="J321">
        <v>53.72</v>
      </c>
      <c r="K321">
        <v>53.06</v>
      </c>
      <c r="L321">
        <v>53</v>
      </c>
      <c r="M321">
        <v>53.05</v>
      </c>
      <c r="N321">
        <v>53.05</v>
      </c>
      <c r="O321">
        <v>52.56</v>
      </c>
      <c r="P321">
        <v>45.32</v>
      </c>
      <c r="Q321">
        <v>56.36</v>
      </c>
      <c r="R321">
        <v>53.06</v>
      </c>
      <c r="S321">
        <v>53.06</v>
      </c>
      <c r="T321">
        <v>54</v>
      </c>
      <c r="U321">
        <v>52</v>
      </c>
    </row>
    <row r="322" spans="1:21">
      <c r="A322" t="s">
        <v>427</v>
      </c>
      <c r="B322">
        <v>53</v>
      </c>
      <c r="C322">
        <v>53</v>
      </c>
      <c r="D322">
        <v>51.95</v>
      </c>
      <c r="E322">
        <v>51.96</v>
      </c>
      <c r="F322">
        <v>51.95</v>
      </c>
      <c r="G322">
        <v>51.96</v>
      </c>
      <c r="H322">
        <v>53.95</v>
      </c>
      <c r="I322">
        <v>53.95</v>
      </c>
      <c r="J322">
        <v>52.6</v>
      </c>
      <c r="K322">
        <v>51.96</v>
      </c>
      <c r="L322">
        <v>51.9</v>
      </c>
      <c r="M322">
        <v>51.95</v>
      </c>
      <c r="N322">
        <v>51.95</v>
      </c>
      <c r="O322">
        <v>51.4</v>
      </c>
      <c r="P322">
        <v>44.46</v>
      </c>
      <c r="Q322">
        <v>56.33</v>
      </c>
      <c r="R322">
        <v>51.96</v>
      </c>
      <c r="S322">
        <v>51.96</v>
      </c>
      <c r="T322">
        <v>53</v>
      </c>
      <c r="U322">
        <v>50.9</v>
      </c>
    </row>
    <row r="323" spans="1:21">
      <c r="A323" t="s">
        <v>428</v>
      </c>
      <c r="B323">
        <v>52</v>
      </c>
      <c r="C323">
        <v>50</v>
      </c>
      <c r="D323">
        <v>50.85</v>
      </c>
      <c r="E323">
        <v>50.85</v>
      </c>
      <c r="F323">
        <v>50.85</v>
      </c>
      <c r="G323">
        <v>50.85</v>
      </c>
      <c r="H323">
        <v>52.84</v>
      </c>
      <c r="I323">
        <v>52.84</v>
      </c>
      <c r="J323">
        <v>51.42</v>
      </c>
      <c r="K323">
        <v>50.85</v>
      </c>
      <c r="L323">
        <v>50.8</v>
      </c>
      <c r="M323">
        <v>50.85</v>
      </c>
      <c r="N323">
        <v>50.85</v>
      </c>
      <c r="O323">
        <v>50.46</v>
      </c>
      <c r="P323">
        <v>43.43</v>
      </c>
      <c r="Q323">
        <v>56.3</v>
      </c>
      <c r="R323">
        <v>50.85</v>
      </c>
      <c r="S323">
        <v>50.85</v>
      </c>
      <c r="T323">
        <v>52</v>
      </c>
      <c r="U323">
        <v>49.93</v>
      </c>
    </row>
    <row r="324" spans="1:21">
      <c r="A324" t="s">
        <v>429</v>
      </c>
      <c r="B324">
        <v>51</v>
      </c>
      <c r="C324">
        <v>49</v>
      </c>
      <c r="D324">
        <v>50.41</v>
      </c>
      <c r="E324">
        <v>50.42</v>
      </c>
      <c r="F324">
        <v>50.41</v>
      </c>
      <c r="G324">
        <v>50.42</v>
      </c>
      <c r="H324">
        <v>51.91</v>
      </c>
      <c r="I324">
        <v>51.91</v>
      </c>
      <c r="J324">
        <v>51.02</v>
      </c>
      <c r="K324">
        <v>50.42</v>
      </c>
      <c r="L324">
        <v>50.4</v>
      </c>
      <c r="M324">
        <v>50.41</v>
      </c>
      <c r="N324">
        <v>50.41</v>
      </c>
      <c r="O324">
        <v>50.11</v>
      </c>
      <c r="P324">
        <v>43.06</v>
      </c>
      <c r="Q324">
        <v>56.29</v>
      </c>
      <c r="R324">
        <v>50.42</v>
      </c>
      <c r="S324">
        <v>50.42</v>
      </c>
      <c r="T324">
        <v>51</v>
      </c>
      <c r="U324">
        <v>49.63</v>
      </c>
    </row>
    <row r="325" spans="1:21">
      <c r="A325" t="s">
        <v>430</v>
      </c>
      <c r="B325">
        <v>50</v>
      </c>
      <c r="C325">
        <v>46</v>
      </c>
      <c r="D325">
        <v>49.21</v>
      </c>
      <c r="E325">
        <v>49.22</v>
      </c>
      <c r="F325">
        <v>49.21</v>
      </c>
      <c r="G325">
        <v>49.22</v>
      </c>
      <c r="H325">
        <v>50.61</v>
      </c>
      <c r="I325">
        <v>50.61</v>
      </c>
      <c r="J325">
        <v>49.77</v>
      </c>
      <c r="K325">
        <v>49.27</v>
      </c>
      <c r="L325">
        <v>49.2</v>
      </c>
      <c r="M325">
        <v>49.21</v>
      </c>
      <c r="N325">
        <v>49.21</v>
      </c>
      <c r="O325">
        <v>49.12</v>
      </c>
      <c r="P325">
        <v>42.04</v>
      </c>
      <c r="Q325">
        <v>56.26</v>
      </c>
      <c r="R325">
        <v>49.22</v>
      </c>
      <c r="S325">
        <v>49.22</v>
      </c>
      <c r="T325">
        <v>50</v>
      </c>
      <c r="U325">
        <v>48.62</v>
      </c>
    </row>
    <row r="326" spans="1:21">
      <c r="A326" t="s">
        <v>431</v>
      </c>
      <c r="B326">
        <v>49</v>
      </c>
      <c r="C326">
        <v>44</v>
      </c>
      <c r="D326">
        <v>48.4</v>
      </c>
      <c r="E326">
        <v>48.4</v>
      </c>
      <c r="F326">
        <v>48.4</v>
      </c>
      <c r="G326">
        <v>48.4</v>
      </c>
      <c r="H326">
        <v>49.79</v>
      </c>
      <c r="I326">
        <v>49.79</v>
      </c>
      <c r="J326">
        <v>48.93</v>
      </c>
      <c r="K326">
        <v>48.4</v>
      </c>
      <c r="L326">
        <v>48.4</v>
      </c>
      <c r="M326">
        <v>48.4</v>
      </c>
      <c r="N326">
        <v>48.4</v>
      </c>
      <c r="O326">
        <v>48.3</v>
      </c>
      <c r="P326">
        <v>41.34</v>
      </c>
      <c r="Q326">
        <v>56.24</v>
      </c>
      <c r="R326">
        <v>48.4</v>
      </c>
      <c r="S326">
        <v>48.4</v>
      </c>
      <c r="T326">
        <v>49</v>
      </c>
      <c r="U326">
        <v>47.92</v>
      </c>
    </row>
    <row r="327" spans="1:21">
      <c r="A327" t="s">
        <v>432</v>
      </c>
      <c r="B327">
        <v>48</v>
      </c>
      <c r="C327">
        <v>42</v>
      </c>
      <c r="D327">
        <v>47.58</v>
      </c>
      <c r="E327">
        <v>47.58</v>
      </c>
      <c r="F327">
        <v>47.58</v>
      </c>
      <c r="G327">
        <v>47.58</v>
      </c>
      <c r="H327">
        <v>48.58</v>
      </c>
      <c r="I327">
        <v>48.58</v>
      </c>
      <c r="J327">
        <v>48.09</v>
      </c>
      <c r="K327">
        <v>47.58</v>
      </c>
      <c r="L327">
        <v>47.6</v>
      </c>
      <c r="M327">
        <v>47.58</v>
      </c>
      <c r="N327">
        <v>47.58</v>
      </c>
      <c r="O327">
        <v>47.56</v>
      </c>
      <c r="P327">
        <v>40.64</v>
      </c>
      <c r="Q327">
        <v>56.22</v>
      </c>
      <c r="R327">
        <v>47.58</v>
      </c>
      <c r="S327">
        <v>47.58</v>
      </c>
      <c r="T327">
        <v>48</v>
      </c>
      <c r="U327">
        <v>47.17</v>
      </c>
    </row>
    <row r="328" spans="1:21">
      <c r="A328" t="s">
        <v>433</v>
      </c>
      <c r="B328">
        <v>47</v>
      </c>
      <c r="C328">
        <v>39</v>
      </c>
      <c r="D328">
        <v>46.5</v>
      </c>
      <c r="E328">
        <v>46.51</v>
      </c>
      <c r="F328">
        <v>46.5</v>
      </c>
      <c r="G328">
        <v>46.51</v>
      </c>
      <c r="H328">
        <v>47.1</v>
      </c>
      <c r="I328">
        <v>47.1</v>
      </c>
      <c r="J328">
        <v>46.85</v>
      </c>
      <c r="K328">
        <v>46.51</v>
      </c>
      <c r="L328">
        <v>46.5</v>
      </c>
      <c r="M328">
        <v>46.5</v>
      </c>
      <c r="N328">
        <v>46.5</v>
      </c>
      <c r="O328">
        <v>46.45</v>
      </c>
      <c r="P328">
        <v>39.72</v>
      </c>
      <c r="Q328">
        <v>56.19</v>
      </c>
      <c r="R328">
        <v>46.51</v>
      </c>
      <c r="S328">
        <v>46.51</v>
      </c>
      <c r="T328">
        <v>47</v>
      </c>
      <c r="U328">
        <v>46.16</v>
      </c>
    </row>
    <row r="329" spans="1:21">
      <c r="A329" t="s">
        <v>434</v>
      </c>
      <c r="B329">
        <v>46</v>
      </c>
      <c r="C329">
        <v>37</v>
      </c>
      <c r="D329">
        <v>45.74</v>
      </c>
      <c r="E329">
        <v>45.74</v>
      </c>
      <c r="F329">
        <v>45.74</v>
      </c>
      <c r="G329">
        <v>45.74</v>
      </c>
      <c r="H329">
        <v>46.24</v>
      </c>
      <c r="I329">
        <v>46.24</v>
      </c>
      <c r="J329">
        <v>46.03</v>
      </c>
      <c r="K329">
        <v>45.74</v>
      </c>
      <c r="L329">
        <v>45.8</v>
      </c>
      <c r="M329">
        <v>45.74</v>
      </c>
      <c r="N329">
        <v>45.74</v>
      </c>
      <c r="O329">
        <v>45.88</v>
      </c>
      <c r="P329">
        <v>39.07</v>
      </c>
      <c r="Q329">
        <v>56.17</v>
      </c>
      <c r="R329">
        <v>45.74</v>
      </c>
      <c r="S329">
        <v>45.74</v>
      </c>
      <c r="T329">
        <v>46</v>
      </c>
      <c r="U329">
        <v>45.47</v>
      </c>
    </row>
    <row r="330" spans="1:21">
      <c r="A330" t="s">
        <v>435</v>
      </c>
      <c r="B330">
        <v>45</v>
      </c>
      <c r="C330">
        <v>35</v>
      </c>
      <c r="D330">
        <v>44.97</v>
      </c>
      <c r="E330">
        <v>44.98</v>
      </c>
      <c r="F330">
        <v>44.97</v>
      </c>
      <c r="G330">
        <v>44.98</v>
      </c>
      <c r="H330">
        <v>45.37</v>
      </c>
      <c r="I330">
        <v>45.37</v>
      </c>
      <c r="J330">
        <v>45.25</v>
      </c>
      <c r="K330">
        <v>44.98</v>
      </c>
      <c r="L330">
        <v>45</v>
      </c>
      <c r="M330">
        <v>44.97</v>
      </c>
      <c r="N330">
        <v>44.97</v>
      </c>
      <c r="O330">
        <v>45.18</v>
      </c>
      <c r="P330">
        <v>38.409999999999997</v>
      </c>
      <c r="Q330">
        <v>56.15</v>
      </c>
      <c r="R330">
        <v>44.98</v>
      </c>
      <c r="S330">
        <v>44.98</v>
      </c>
      <c r="T330">
        <v>45</v>
      </c>
      <c r="U330">
        <v>44.71</v>
      </c>
    </row>
    <row r="331" spans="1:21">
      <c r="A331" t="s">
        <v>436</v>
      </c>
      <c r="B331">
        <v>44</v>
      </c>
      <c r="C331">
        <v>32</v>
      </c>
      <c r="D331">
        <v>43.95</v>
      </c>
      <c r="E331">
        <v>43.96</v>
      </c>
      <c r="F331">
        <v>43.95</v>
      </c>
      <c r="G331">
        <v>43.96</v>
      </c>
      <c r="H331">
        <v>44.05</v>
      </c>
      <c r="I331">
        <v>44.05</v>
      </c>
      <c r="J331">
        <v>44.12</v>
      </c>
      <c r="K331">
        <v>43.96</v>
      </c>
      <c r="L331">
        <v>44</v>
      </c>
      <c r="M331">
        <v>43.95</v>
      </c>
      <c r="N331">
        <v>43.95</v>
      </c>
      <c r="O331">
        <v>44.04</v>
      </c>
      <c r="P331">
        <v>37.54</v>
      </c>
      <c r="Q331">
        <v>56.12</v>
      </c>
      <c r="R331">
        <v>43.96</v>
      </c>
      <c r="S331">
        <v>43.96</v>
      </c>
      <c r="T331">
        <v>44</v>
      </c>
      <c r="U331">
        <v>43.67</v>
      </c>
    </row>
    <row r="332" spans="1:21">
      <c r="A332" t="s">
        <v>437</v>
      </c>
      <c r="B332">
        <v>43</v>
      </c>
      <c r="C332">
        <v>30</v>
      </c>
      <c r="D332">
        <v>43.22</v>
      </c>
      <c r="E332">
        <v>43.23</v>
      </c>
      <c r="F332">
        <v>43.22</v>
      </c>
      <c r="G332">
        <v>43.23</v>
      </c>
      <c r="H332">
        <v>43.22</v>
      </c>
      <c r="I332">
        <v>43.22</v>
      </c>
      <c r="J332">
        <v>43.42</v>
      </c>
      <c r="K332">
        <v>43.23</v>
      </c>
      <c r="L332">
        <v>43.3</v>
      </c>
      <c r="M332">
        <v>43.22</v>
      </c>
      <c r="N332">
        <v>43.22</v>
      </c>
      <c r="O332">
        <v>43.43</v>
      </c>
      <c r="P332">
        <v>36.92</v>
      </c>
      <c r="Q332">
        <v>56.1</v>
      </c>
      <c r="R332">
        <v>43.23</v>
      </c>
      <c r="S332">
        <v>43.23</v>
      </c>
      <c r="T332">
        <v>43</v>
      </c>
      <c r="U332">
        <v>43.05</v>
      </c>
    </row>
    <row r="333" spans="1:21">
      <c r="A333" t="s">
        <v>438</v>
      </c>
      <c r="B333">
        <v>42</v>
      </c>
      <c r="C333">
        <v>28</v>
      </c>
      <c r="D333">
        <v>42.46</v>
      </c>
      <c r="E333">
        <v>42.47</v>
      </c>
      <c r="F333">
        <v>42.46</v>
      </c>
      <c r="G333">
        <v>42.47</v>
      </c>
      <c r="H333">
        <v>42.46</v>
      </c>
      <c r="I333">
        <v>42.46</v>
      </c>
      <c r="J333">
        <v>42.76</v>
      </c>
      <c r="K333">
        <v>42.47</v>
      </c>
      <c r="L333">
        <v>42.5</v>
      </c>
      <c r="M333">
        <v>42.46</v>
      </c>
      <c r="N333">
        <v>42.46</v>
      </c>
      <c r="O333">
        <v>42.86</v>
      </c>
      <c r="P333">
        <v>36.270000000000003</v>
      </c>
      <c r="Q333">
        <v>56.08</v>
      </c>
      <c r="R333">
        <v>42.47</v>
      </c>
      <c r="S333">
        <v>42.47</v>
      </c>
      <c r="T333">
        <v>42</v>
      </c>
      <c r="U333">
        <v>42.48</v>
      </c>
    </row>
    <row r="334" spans="1:21">
      <c r="A334" t="s">
        <v>439</v>
      </c>
      <c r="B334">
        <v>41</v>
      </c>
      <c r="C334">
        <v>25</v>
      </c>
      <c r="D334">
        <v>41.43</v>
      </c>
      <c r="E334">
        <v>41.43</v>
      </c>
      <c r="F334">
        <v>41.43</v>
      </c>
      <c r="G334">
        <v>41.43</v>
      </c>
      <c r="H334">
        <v>41.42</v>
      </c>
      <c r="I334">
        <v>41.42</v>
      </c>
      <c r="J334">
        <v>41.83</v>
      </c>
      <c r="K334">
        <v>41.43</v>
      </c>
      <c r="L334">
        <v>41.5</v>
      </c>
      <c r="M334">
        <v>41.43</v>
      </c>
      <c r="N334">
        <v>41.43</v>
      </c>
      <c r="O334">
        <v>41.92</v>
      </c>
      <c r="P334">
        <v>35.39</v>
      </c>
      <c r="Q334">
        <v>56.05</v>
      </c>
      <c r="R334">
        <v>41.43</v>
      </c>
      <c r="S334">
        <v>41.43</v>
      </c>
      <c r="T334">
        <v>41</v>
      </c>
      <c r="U334">
        <v>41.65</v>
      </c>
    </row>
    <row r="335" spans="1:21">
      <c r="A335" t="s">
        <v>440</v>
      </c>
      <c r="B335">
        <v>40</v>
      </c>
      <c r="C335">
        <v>23</v>
      </c>
      <c r="D335">
        <v>40.68</v>
      </c>
      <c r="E335">
        <v>40.68</v>
      </c>
      <c r="F335">
        <v>40.68</v>
      </c>
      <c r="G335">
        <v>40.68</v>
      </c>
      <c r="H335">
        <v>40.68</v>
      </c>
      <c r="I335">
        <v>40.68</v>
      </c>
      <c r="J335">
        <v>41.24</v>
      </c>
      <c r="K335">
        <v>40.68</v>
      </c>
      <c r="L335">
        <v>40.799999999999997</v>
      </c>
      <c r="M335">
        <v>40.68</v>
      </c>
      <c r="N335">
        <v>40.68</v>
      </c>
      <c r="O335">
        <v>41.26</v>
      </c>
      <c r="P335">
        <v>34.75</v>
      </c>
      <c r="Q335">
        <v>56.03</v>
      </c>
      <c r="R335">
        <v>40.68</v>
      </c>
      <c r="S335">
        <v>40.68</v>
      </c>
      <c r="T335">
        <v>40</v>
      </c>
      <c r="U335">
        <v>41.08</v>
      </c>
    </row>
    <row r="336" spans="1:21">
      <c r="A336" t="s">
        <v>441</v>
      </c>
      <c r="B336">
        <v>39</v>
      </c>
      <c r="C336">
        <v>20</v>
      </c>
      <c r="D336">
        <v>39.659999999999997</v>
      </c>
      <c r="E336">
        <v>39.67</v>
      </c>
      <c r="F336">
        <v>39.659999999999997</v>
      </c>
      <c r="G336">
        <v>39.67</v>
      </c>
      <c r="H336">
        <v>39.659999999999997</v>
      </c>
      <c r="I336">
        <v>39.659999999999997</v>
      </c>
      <c r="J336">
        <v>40.4</v>
      </c>
      <c r="K336">
        <v>39.67</v>
      </c>
      <c r="L336">
        <v>39.799999999999997</v>
      </c>
      <c r="M336">
        <v>39.659999999999997</v>
      </c>
      <c r="N336">
        <v>39.659999999999997</v>
      </c>
      <c r="O336">
        <v>40.07</v>
      </c>
      <c r="P336">
        <v>33.880000000000003</v>
      </c>
      <c r="Q336">
        <v>56</v>
      </c>
      <c r="R336">
        <v>39.67</v>
      </c>
      <c r="S336">
        <v>39.67</v>
      </c>
      <c r="T336">
        <v>39</v>
      </c>
      <c r="U336">
        <v>40.159999999999997</v>
      </c>
    </row>
    <row r="337" spans="1:21">
      <c r="A337" t="s">
        <v>442</v>
      </c>
      <c r="B337">
        <v>38</v>
      </c>
      <c r="C337">
        <v>17</v>
      </c>
      <c r="D337">
        <v>38.54</v>
      </c>
      <c r="E337">
        <v>38.54</v>
      </c>
      <c r="F337">
        <v>38.54</v>
      </c>
      <c r="G337">
        <v>38.54</v>
      </c>
      <c r="H337">
        <v>38.54</v>
      </c>
      <c r="I337">
        <v>38.54</v>
      </c>
      <c r="J337">
        <v>39.549999999999997</v>
      </c>
      <c r="K337">
        <v>38.54</v>
      </c>
      <c r="L337">
        <v>38.6</v>
      </c>
      <c r="M337">
        <v>38.54</v>
      </c>
      <c r="N337">
        <v>38.54</v>
      </c>
      <c r="O337">
        <v>39.049999999999997</v>
      </c>
      <c r="P337">
        <v>32.92</v>
      </c>
      <c r="Q337">
        <v>55.97</v>
      </c>
      <c r="R337">
        <v>38.54</v>
      </c>
      <c r="S337">
        <v>38.54</v>
      </c>
      <c r="T337">
        <v>38</v>
      </c>
      <c r="U337">
        <v>39.21</v>
      </c>
    </row>
    <row r="338" spans="1:21">
      <c r="A338" t="s">
        <v>443</v>
      </c>
      <c r="B338">
        <v>37</v>
      </c>
      <c r="C338">
        <v>15</v>
      </c>
      <c r="D338">
        <v>37.81</v>
      </c>
      <c r="E338">
        <v>37.82</v>
      </c>
      <c r="F338">
        <v>37.81</v>
      </c>
      <c r="G338">
        <v>37.82</v>
      </c>
      <c r="H338">
        <v>37.81</v>
      </c>
      <c r="I338">
        <v>37.81</v>
      </c>
      <c r="J338">
        <v>38.93</v>
      </c>
      <c r="K338">
        <v>37.82</v>
      </c>
      <c r="L338">
        <v>37.9</v>
      </c>
      <c r="M338">
        <v>37.81</v>
      </c>
      <c r="N338">
        <v>37.81</v>
      </c>
      <c r="O338">
        <v>38.31</v>
      </c>
      <c r="P338">
        <v>32.299999999999997</v>
      </c>
      <c r="Q338">
        <v>55.95</v>
      </c>
      <c r="R338">
        <v>37.82</v>
      </c>
      <c r="S338">
        <v>37.82</v>
      </c>
      <c r="T338">
        <v>37</v>
      </c>
      <c r="U338">
        <v>38.520000000000003</v>
      </c>
    </row>
    <row r="339" spans="1:21">
      <c r="A339" t="s">
        <v>444</v>
      </c>
      <c r="B339">
        <v>36</v>
      </c>
      <c r="C339">
        <v>11</v>
      </c>
      <c r="D339">
        <v>36.46</v>
      </c>
      <c r="E339">
        <v>36.47</v>
      </c>
      <c r="F339">
        <v>36.46</v>
      </c>
      <c r="G339">
        <v>36.47</v>
      </c>
      <c r="H339">
        <v>36.46</v>
      </c>
      <c r="I339">
        <v>36.46</v>
      </c>
      <c r="J339">
        <v>37.42</v>
      </c>
      <c r="K339">
        <v>36.47</v>
      </c>
      <c r="L339">
        <v>36.5</v>
      </c>
      <c r="M339">
        <v>36.46</v>
      </c>
      <c r="N339">
        <v>36.46</v>
      </c>
      <c r="O339">
        <v>36.85</v>
      </c>
      <c r="P339">
        <v>31.15</v>
      </c>
      <c r="Q339">
        <v>55.91</v>
      </c>
      <c r="R339">
        <v>36.47</v>
      </c>
      <c r="S339">
        <v>36.47</v>
      </c>
      <c r="T339">
        <v>36</v>
      </c>
      <c r="U339">
        <v>37.06</v>
      </c>
    </row>
    <row r="340" spans="1:21">
      <c r="A340" t="s">
        <v>445</v>
      </c>
      <c r="B340">
        <v>35</v>
      </c>
      <c r="C340">
        <v>8</v>
      </c>
      <c r="D340">
        <v>35.26</v>
      </c>
      <c r="E340">
        <v>35.270000000000003</v>
      </c>
      <c r="F340">
        <v>35.26</v>
      </c>
      <c r="G340">
        <v>35.270000000000003</v>
      </c>
      <c r="H340">
        <v>35.26</v>
      </c>
      <c r="I340">
        <v>35.26</v>
      </c>
      <c r="J340">
        <v>36.44</v>
      </c>
      <c r="K340">
        <v>35.270000000000003</v>
      </c>
      <c r="L340">
        <v>35.299999999999997</v>
      </c>
      <c r="M340">
        <v>35.26</v>
      </c>
      <c r="N340">
        <v>35.26</v>
      </c>
      <c r="O340">
        <v>35.46</v>
      </c>
      <c r="P340">
        <v>30.12</v>
      </c>
      <c r="Q340">
        <v>55.88</v>
      </c>
      <c r="R340">
        <v>35.270000000000003</v>
      </c>
      <c r="S340">
        <v>35.270000000000003</v>
      </c>
      <c r="T340">
        <v>35</v>
      </c>
      <c r="U340">
        <v>35.83</v>
      </c>
    </row>
    <row r="341" spans="1:21">
      <c r="A341" t="s">
        <v>446</v>
      </c>
      <c r="B341">
        <v>34</v>
      </c>
      <c r="C341">
        <v>7</v>
      </c>
      <c r="D341">
        <v>34.729999999999997</v>
      </c>
      <c r="E341">
        <v>34.729999999999997</v>
      </c>
      <c r="F341">
        <v>34.729999999999997</v>
      </c>
      <c r="G341">
        <v>34.729999999999997</v>
      </c>
      <c r="H341">
        <v>34.729999999999997</v>
      </c>
      <c r="I341">
        <v>34.729999999999997</v>
      </c>
      <c r="J341">
        <v>35.86</v>
      </c>
      <c r="K341">
        <v>34.729999999999997</v>
      </c>
      <c r="L341">
        <v>34.799999999999997</v>
      </c>
      <c r="M341">
        <v>34.729999999999997</v>
      </c>
      <c r="N341">
        <v>34.729999999999997</v>
      </c>
      <c r="O341">
        <v>35</v>
      </c>
      <c r="P341">
        <v>29.67</v>
      </c>
      <c r="Q341">
        <v>55.87</v>
      </c>
      <c r="R341">
        <v>34.729999999999997</v>
      </c>
      <c r="S341">
        <v>34.729999999999997</v>
      </c>
      <c r="T341">
        <v>34</v>
      </c>
      <c r="U341">
        <v>35.39</v>
      </c>
    </row>
    <row r="342" spans="1:21">
      <c r="A342" t="s">
        <v>447</v>
      </c>
      <c r="B342">
        <v>33</v>
      </c>
      <c r="C342">
        <v>4</v>
      </c>
      <c r="D342">
        <v>33.26</v>
      </c>
      <c r="E342">
        <v>33.270000000000003</v>
      </c>
      <c r="F342">
        <v>33.26</v>
      </c>
      <c r="G342">
        <v>33.270000000000003</v>
      </c>
      <c r="H342">
        <v>33.26</v>
      </c>
      <c r="I342">
        <v>33.26</v>
      </c>
      <c r="J342">
        <v>33.72</v>
      </c>
      <c r="K342">
        <v>33.270000000000003</v>
      </c>
      <c r="L342">
        <v>33.299999999999997</v>
      </c>
      <c r="M342">
        <v>33.26</v>
      </c>
      <c r="N342">
        <v>33.26</v>
      </c>
      <c r="O342">
        <v>33.54</v>
      </c>
      <c r="P342">
        <v>28.41</v>
      </c>
      <c r="Q342">
        <v>55.84</v>
      </c>
      <c r="R342">
        <v>33.270000000000003</v>
      </c>
      <c r="S342">
        <v>33.270000000000003</v>
      </c>
      <c r="T342">
        <v>33</v>
      </c>
      <c r="U342">
        <v>34.119999999999997</v>
      </c>
    </row>
    <row r="343" spans="1:21">
      <c r="A343" t="s">
        <v>448</v>
      </c>
      <c r="B343">
        <v>32</v>
      </c>
      <c r="C343">
        <v>2</v>
      </c>
      <c r="D343">
        <v>31.8</v>
      </c>
      <c r="E343">
        <v>31.8</v>
      </c>
      <c r="F343">
        <v>31.8</v>
      </c>
      <c r="G343">
        <v>31.8</v>
      </c>
      <c r="H343">
        <v>31.8</v>
      </c>
      <c r="I343">
        <v>31.8</v>
      </c>
      <c r="J343">
        <v>31.83</v>
      </c>
      <c r="K343">
        <v>31.8</v>
      </c>
      <c r="L343">
        <v>31.6</v>
      </c>
      <c r="M343">
        <v>31.8</v>
      </c>
      <c r="N343">
        <v>31.8</v>
      </c>
      <c r="O343">
        <v>31.97</v>
      </c>
      <c r="P343">
        <v>27.16</v>
      </c>
      <c r="Q343">
        <v>55.82</v>
      </c>
      <c r="R343">
        <v>31.8</v>
      </c>
      <c r="S343">
        <v>31.8</v>
      </c>
      <c r="T343">
        <v>32</v>
      </c>
      <c r="U343">
        <v>32.75</v>
      </c>
    </row>
    <row r="344" spans="1:21">
      <c r="A344" t="s">
        <v>449</v>
      </c>
      <c r="B344">
        <v>31</v>
      </c>
      <c r="C344">
        <v>1</v>
      </c>
      <c r="D344">
        <v>30.8</v>
      </c>
      <c r="E344">
        <v>30.98</v>
      </c>
      <c r="F344">
        <v>30.8</v>
      </c>
      <c r="G344">
        <v>30.8</v>
      </c>
      <c r="H344">
        <v>30.8</v>
      </c>
      <c r="I344">
        <v>30.8</v>
      </c>
      <c r="J344">
        <v>30.72</v>
      </c>
      <c r="K344">
        <v>30.8</v>
      </c>
      <c r="L344">
        <v>29.9</v>
      </c>
      <c r="M344">
        <v>30.8</v>
      </c>
      <c r="N344">
        <v>30.8</v>
      </c>
      <c r="O344">
        <v>30.41</v>
      </c>
      <c r="P344">
        <v>26.31</v>
      </c>
      <c r="Q344">
        <v>55.81</v>
      </c>
      <c r="R344">
        <v>30.8</v>
      </c>
      <c r="S344">
        <v>30.8</v>
      </c>
      <c r="T344">
        <v>31</v>
      </c>
      <c r="U344">
        <v>31.5</v>
      </c>
    </row>
    <row r="345" spans="1:21">
      <c r="A345" t="s">
        <v>450</v>
      </c>
      <c r="B345">
        <v>30</v>
      </c>
      <c r="C345">
        <v>1</v>
      </c>
      <c r="D345">
        <v>29.8</v>
      </c>
      <c r="E345">
        <v>30.98</v>
      </c>
      <c r="F345">
        <v>30.8</v>
      </c>
      <c r="G345">
        <v>30.8</v>
      </c>
      <c r="H345">
        <v>30.8</v>
      </c>
      <c r="I345">
        <v>30.8</v>
      </c>
      <c r="J345">
        <v>30.72</v>
      </c>
      <c r="K345">
        <v>30.8</v>
      </c>
      <c r="L345">
        <v>29.9</v>
      </c>
      <c r="M345">
        <v>30.8</v>
      </c>
      <c r="N345">
        <v>30.8</v>
      </c>
      <c r="O345">
        <v>30.41</v>
      </c>
      <c r="P345">
        <v>26.31</v>
      </c>
      <c r="Q345">
        <v>55.81</v>
      </c>
      <c r="R345">
        <v>30.8</v>
      </c>
      <c r="S345">
        <v>30.8</v>
      </c>
      <c r="T345">
        <v>30</v>
      </c>
      <c r="U345">
        <v>30.56</v>
      </c>
    </row>
    <row r="346" spans="1:21">
      <c r="A346" t="s">
        <v>451</v>
      </c>
      <c r="B346">
        <v>29</v>
      </c>
      <c r="C346">
        <v>0</v>
      </c>
      <c r="D346">
        <v>28.8</v>
      </c>
      <c r="E346">
        <v>28.8</v>
      </c>
      <c r="F346">
        <v>28.8</v>
      </c>
      <c r="G346">
        <v>28.8</v>
      </c>
      <c r="H346">
        <v>28.8</v>
      </c>
      <c r="I346">
        <v>28.8</v>
      </c>
      <c r="J346">
        <v>28.08</v>
      </c>
      <c r="K346">
        <v>28.8</v>
      </c>
      <c r="L346">
        <v>25.9</v>
      </c>
      <c r="M346">
        <v>28.8</v>
      </c>
      <c r="N346">
        <v>28.8</v>
      </c>
      <c r="O346">
        <v>28.02</v>
      </c>
      <c r="P346">
        <v>0</v>
      </c>
      <c r="Q346">
        <v>0</v>
      </c>
      <c r="R346">
        <v>28.8</v>
      </c>
      <c r="S346">
        <v>28.8</v>
      </c>
      <c r="T346">
        <v>29</v>
      </c>
      <c r="U346">
        <v>29.62</v>
      </c>
    </row>
    <row r="347" spans="1:21">
      <c r="A347" t="s">
        <v>452</v>
      </c>
      <c r="B347">
        <v>65</v>
      </c>
      <c r="C347">
        <v>97</v>
      </c>
      <c r="D347">
        <v>65.180000000000007</v>
      </c>
      <c r="E347">
        <v>65.180000000000007</v>
      </c>
      <c r="F347">
        <v>65.180000000000007</v>
      </c>
      <c r="G347">
        <v>65.180000000000007</v>
      </c>
      <c r="H347">
        <v>67.180000000000007</v>
      </c>
      <c r="I347">
        <v>67.180000000000007</v>
      </c>
      <c r="J347">
        <v>65.91</v>
      </c>
      <c r="K347">
        <v>65.180000000000007</v>
      </c>
      <c r="L347">
        <v>65.900000000000006</v>
      </c>
      <c r="M347">
        <v>65.180000000000007</v>
      </c>
      <c r="N347">
        <v>65.180000000000007</v>
      </c>
      <c r="O347">
        <v>66.180000000000007</v>
      </c>
      <c r="P347">
        <v>55.67</v>
      </c>
      <c r="Q347">
        <v>56.77</v>
      </c>
      <c r="R347">
        <v>65.180000000000007</v>
      </c>
      <c r="S347">
        <v>65.180000000000007</v>
      </c>
      <c r="T347">
        <v>65</v>
      </c>
      <c r="U347">
        <v>67.180000000000007</v>
      </c>
    </row>
    <row r="348" spans="1:21">
      <c r="A348" t="s">
        <v>453</v>
      </c>
      <c r="B348">
        <v>64</v>
      </c>
      <c r="C348">
        <v>93</v>
      </c>
      <c r="D348">
        <v>63.63</v>
      </c>
      <c r="E348">
        <v>63.63</v>
      </c>
      <c r="F348">
        <v>63.63</v>
      </c>
      <c r="G348">
        <v>63.63</v>
      </c>
      <c r="H348">
        <v>65.63</v>
      </c>
      <c r="I348">
        <v>65.63</v>
      </c>
      <c r="J348">
        <v>64.42</v>
      </c>
      <c r="K348">
        <v>63.63</v>
      </c>
      <c r="L348">
        <v>64.400000000000006</v>
      </c>
      <c r="M348">
        <v>63.63</v>
      </c>
      <c r="N348">
        <v>63.63</v>
      </c>
      <c r="O348">
        <v>64.239999999999995</v>
      </c>
      <c r="P348">
        <v>54.35</v>
      </c>
      <c r="Q348">
        <v>56.73</v>
      </c>
      <c r="R348">
        <v>63.63</v>
      </c>
      <c r="S348">
        <v>63.63</v>
      </c>
      <c r="T348">
        <v>64</v>
      </c>
      <c r="U348">
        <v>64.84</v>
      </c>
    </row>
    <row r="349" spans="1:21">
      <c r="A349" t="s">
        <v>454</v>
      </c>
      <c r="B349">
        <v>63</v>
      </c>
      <c r="C349">
        <v>90</v>
      </c>
      <c r="D349">
        <v>62.66</v>
      </c>
      <c r="E349">
        <v>62.67</v>
      </c>
      <c r="F349">
        <v>62.66</v>
      </c>
      <c r="G349">
        <v>62.67</v>
      </c>
      <c r="H349">
        <v>64.66</v>
      </c>
      <c r="I349">
        <v>64.66</v>
      </c>
      <c r="J349">
        <v>63.37</v>
      </c>
      <c r="K349">
        <v>62.67</v>
      </c>
      <c r="L349">
        <v>63.4</v>
      </c>
      <c r="M349">
        <v>62.66</v>
      </c>
      <c r="N349">
        <v>62.66</v>
      </c>
      <c r="O349">
        <v>63.08</v>
      </c>
      <c r="P349">
        <v>53.53</v>
      </c>
      <c r="Q349">
        <v>56.7</v>
      </c>
      <c r="R349">
        <v>62.67</v>
      </c>
      <c r="S349">
        <v>62.67</v>
      </c>
      <c r="T349">
        <v>63</v>
      </c>
      <c r="U349">
        <v>63.54</v>
      </c>
    </row>
    <row r="350" spans="1:21">
      <c r="A350" t="s">
        <v>455</v>
      </c>
      <c r="B350">
        <v>62</v>
      </c>
      <c r="C350">
        <v>87</v>
      </c>
      <c r="D350">
        <v>61.89</v>
      </c>
      <c r="E350">
        <v>61.9</v>
      </c>
      <c r="F350">
        <v>61.89</v>
      </c>
      <c r="G350">
        <v>61.9</v>
      </c>
      <c r="H350">
        <v>63.89</v>
      </c>
      <c r="I350">
        <v>63.89</v>
      </c>
      <c r="J350">
        <v>62.4</v>
      </c>
      <c r="K350">
        <v>61.9</v>
      </c>
      <c r="L350">
        <v>62.5</v>
      </c>
      <c r="M350">
        <v>61.89</v>
      </c>
      <c r="N350">
        <v>61.89</v>
      </c>
      <c r="O350">
        <v>61.93</v>
      </c>
      <c r="P350">
        <v>52.87</v>
      </c>
      <c r="Q350">
        <v>56.67</v>
      </c>
      <c r="R350">
        <v>61.9</v>
      </c>
      <c r="S350">
        <v>61.9</v>
      </c>
      <c r="T350">
        <v>62</v>
      </c>
      <c r="U350">
        <v>62.43</v>
      </c>
    </row>
    <row r="351" spans="1:21">
      <c r="A351" t="s">
        <v>456</v>
      </c>
      <c r="B351">
        <v>61</v>
      </c>
      <c r="C351">
        <v>83</v>
      </c>
      <c r="D351">
        <v>60.85</v>
      </c>
      <c r="E351">
        <v>60.86</v>
      </c>
      <c r="F351">
        <v>60.85</v>
      </c>
      <c r="G351">
        <v>60.86</v>
      </c>
      <c r="H351">
        <v>62.85</v>
      </c>
      <c r="I351">
        <v>62.85</v>
      </c>
      <c r="J351">
        <v>61.24</v>
      </c>
      <c r="K351">
        <v>60.86</v>
      </c>
      <c r="L351">
        <v>61.3</v>
      </c>
      <c r="M351">
        <v>60.85</v>
      </c>
      <c r="N351">
        <v>60.85</v>
      </c>
      <c r="O351">
        <v>60.66</v>
      </c>
      <c r="P351">
        <v>51.98</v>
      </c>
      <c r="Q351">
        <v>56.63</v>
      </c>
      <c r="R351">
        <v>60.86</v>
      </c>
      <c r="S351">
        <v>60.86</v>
      </c>
      <c r="T351">
        <v>61</v>
      </c>
      <c r="U351">
        <v>61.05</v>
      </c>
    </row>
    <row r="352" spans="1:21">
      <c r="A352" t="s">
        <v>457</v>
      </c>
      <c r="B352">
        <v>60</v>
      </c>
      <c r="C352">
        <v>78</v>
      </c>
      <c r="D352">
        <v>59.67</v>
      </c>
      <c r="E352">
        <v>59.67</v>
      </c>
      <c r="F352">
        <v>59.67</v>
      </c>
      <c r="G352">
        <v>59.67</v>
      </c>
      <c r="H352">
        <v>61.67</v>
      </c>
      <c r="I352">
        <v>61.67</v>
      </c>
      <c r="J352">
        <v>59.93</v>
      </c>
      <c r="K352">
        <v>59.67</v>
      </c>
      <c r="L352">
        <v>59.6</v>
      </c>
      <c r="M352">
        <v>59.67</v>
      </c>
      <c r="N352">
        <v>59.67</v>
      </c>
      <c r="O352">
        <v>59.12</v>
      </c>
      <c r="P352">
        <v>50.97</v>
      </c>
      <c r="Q352">
        <v>56.58</v>
      </c>
      <c r="R352">
        <v>59.67</v>
      </c>
      <c r="S352">
        <v>59.67</v>
      </c>
      <c r="T352">
        <v>60</v>
      </c>
      <c r="U352">
        <v>59.22</v>
      </c>
    </row>
    <row r="353" spans="1:21">
      <c r="A353" t="s">
        <v>458</v>
      </c>
      <c r="B353">
        <v>59</v>
      </c>
      <c r="C353">
        <v>75</v>
      </c>
      <c r="D353">
        <v>58.92</v>
      </c>
      <c r="E353">
        <v>58.92</v>
      </c>
      <c r="F353">
        <v>58.92</v>
      </c>
      <c r="G353">
        <v>58.92</v>
      </c>
      <c r="H353">
        <v>60.92</v>
      </c>
      <c r="I353">
        <v>60.92</v>
      </c>
      <c r="J353">
        <v>59.2</v>
      </c>
      <c r="K353">
        <v>58.92</v>
      </c>
      <c r="L353">
        <v>58.9</v>
      </c>
      <c r="M353">
        <v>58.92</v>
      </c>
      <c r="N353">
        <v>58.92</v>
      </c>
      <c r="O353">
        <v>58.13</v>
      </c>
      <c r="P353">
        <v>50.33</v>
      </c>
      <c r="Q353">
        <v>56.55</v>
      </c>
      <c r="R353">
        <v>58.92</v>
      </c>
      <c r="S353">
        <v>58.92</v>
      </c>
      <c r="T353">
        <v>59</v>
      </c>
      <c r="U353">
        <v>58.13</v>
      </c>
    </row>
    <row r="354" spans="1:21">
      <c r="A354" t="s">
        <v>459</v>
      </c>
      <c r="B354">
        <v>58</v>
      </c>
      <c r="C354">
        <v>72</v>
      </c>
      <c r="D354">
        <v>58.07</v>
      </c>
      <c r="E354">
        <v>58.07</v>
      </c>
      <c r="F354">
        <v>58.07</v>
      </c>
      <c r="G354">
        <v>58.07</v>
      </c>
      <c r="H354">
        <v>60.06</v>
      </c>
      <c r="I354">
        <v>60.06</v>
      </c>
      <c r="J354">
        <v>58.46</v>
      </c>
      <c r="K354">
        <v>58.07</v>
      </c>
      <c r="L354">
        <v>58</v>
      </c>
      <c r="M354">
        <v>58.07</v>
      </c>
      <c r="N354">
        <v>58.07</v>
      </c>
      <c r="O354">
        <v>57.24</v>
      </c>
      <c r="P354">
        <v>49.6</v>
      </c>
      <c r="Q354">
        <v>56.52</v>
      </c>
      <c r="R354">
        <v>58.07</v>
      </c>
      <c r="S354">
        <v>58.07</v>
      </c>
      <c r="T354">
        <v>58</v>
      </c>
      <c r="U354">
        <v>57.1</v>
      </c>
    </row>
    <row r="355" spans="1:21">
      <c r="A355" t="s">
        <v>460</v>
      </c>
      <c r="B355">
        <v>57</v>
      </c>
      <c r="C355">
        <v>68</v>
      </c>
      <c r="D355">
        <v>56.96</v>
      </c>
      <c r="E355">
        <v>56.97</v>
      </c>
      <c r="F355">
        <v>56.96</v>
      </c>
      <c r="G355">
        <v>56.97</v>
      </c>
      <c r="H355">
        <v>58.96</v>
      </c>
      <c r="I355">
        <v>58.96</v>
      </c>
      <c r="J355">
        <v>57.44</v>
      </c>
      <c r="K355">
        <v>56.97</v>
      </c>
      <c r="L355">
        <v>56.9</v>
      </c>
      <c r="M355">
        <v>56.96</v>
      </c>
      <c r="N355">
        <v>56.96</v>
      </c>
      <c r="O355">
        <v>56.3</v>
      </c>
      <c r="P355">
        <v>48.66</v>
      </c>
      <c r="Q355">
        <v>56.48</v>
      </c>
      <c r="R355">
        <v>56.97</v>
      </c>
      <c r="S355">
        <v>56.97</v>
      </c>
      <c r="T355">
        <v>57</v>
      </c>
      <c r="U355">
        <v>56.03</v>
      </c>
    </row>
    <row r="356" spans="1:21">
      <c r="A356" t="s">
        <v>461</v>
      </c>
      <c r="B356">
        <v>56</v>
      </c>
      <c r="C356">
        <v>64</v>
      </c>
      <c r="D356">
        <v>55.81</v>
      </c>
      <c r="E356">
        <v>55.82</v>
      </c>
      <c r="F356">
        <v>55.81</v>
      </c>
      <c r="G356">
        <v>55.82</v>
      </c>
      <c r="H356">
        <v>57.81</v>
      </c>
      <c r="I356">
        <v>57.81</v>
      </c>
      <c r="J356">
        <v>56.33</v>
      </c>
      <c r="K356">
        <v>55.82</v>
      </c>
      <c r="L356">
        <v>55.7</v>
      </c>
      <c r="M356">
        <v>55.81</v>
      </c>
      <c r="N356">
        <v>55.81</v>
      </c>
      <c r="O356">
        <v>55.25</v>
      </c>
      <c r="P356">
        <v>47.67</v>
      </c>
      <c r="Q356">
        <v>56.44</v>
      </c>
      <c r="R356">
        <v>55.82</v>
      </c>
      <c r="S356">
        <v>55.82</v>
      </c>
      <c r="T356">
        <v>56</v>
      </c>
      <c r="U356">
        <v>54.7</v>
      </c>
    </row>
    <row r="357" spans="1:21">
      <c r="A357" t="s">
        <v>462</v>
      </c>
      <c r="B357">
        <v>55</v>
      </c>
      <c r="C357">
        <v>62</v>
      </c>
      <c r="D357">
        <v>55.16</v>
      </c>
      <c r="E357">
        <v>55.17</v>
      </c>
      <c r="F357">
        <v>55.16</v>
      </c>
      <c r="G357">
        <v>55.17</v>
      </c>
      <c r="H357">
        <v>57.16</v>
      </c>
      <c r="I357">
        <v>57.16</v>
      </c>
      <c r="J357">
        <v>55.73</v>
      </c>
      <c r="K357">
        <v>55.17</v>
      </c>
      <c r="L357">
        <v>55.1</v>
      </c>
      <c r="M357">
        <v>55.16</v>
      </c>
      <c r="N357">
        <v>55.16</v>
      </c>
      <c r="O357">
        <v>54.44</v>
      </c>
      <c r="P357">
        <v>47.12</v>
      </c>
      <c r="Q357">
        <v>56.42</v>
      </c>
      <c r="R357">
        <v>55.17</v>
      </c>
      <c r="S357">
        <v>55.17</v>
      </c>
      <c r="T357">
        <v>55</v>
      </c>
      <c r="U357">
        <v>53.96</v>
      </c>
    </row>
    <row r="358" spans="1:21">
      <c r="A358" t="s">
        <v>463</v>
      </c>
      <c r="B358">
        <v>54</v>
      </c>
      <c r="C358">
        <v>59</v>
      </c>
      <c r="D358">
        <v>54.1</v>
      </c>
      <c r="E358">
        <v>54.11</v>
      </c>
      <c r="F358">
        <v>54.1</v>
      </c>
      <c r="G358">
        <v>54.11</v>
      </c>
      <c r="H358">
        <v>56.1</v>
      </c>
      <c r="I358">
        <v>56.1</v>
      </c>
      <c r="J358">
        <v>54.76</v>
      </c>
      <c r="K358">
        <v>54.11</v>
      </c>
      <c r="L358">
        <v>54</v>
      </c>
      <c r="M358">
        <v>54.1</v>
      </c>
      <c r="N358">
        <v>54.1</v>
      </c>
      <c r="O358">
        <v>53.45</v>
      </c>
      <c r="P358">
        <v>46.3</v>
      </c>
      <c r="Q358">
        <v>56.39</v>
      </c>
      <c r="R358">
        <v>54.11</v>
      </c>
      <c r="S358">
        <v>54.11</v>
      </c>
      <c r="T358">
        <v>54</v>
      </c>
      <c r="U358">
        <v>52.92</v>
      </c>
    </row>
    <row r="359" spans="1:21">
      <c r="A359" t="s">
        <v>464</v>
      </c>
      <c r="B359">
        <v>53</v>
      </c>
      <c r="C359">
        <v>56</v>
      </c>
      <c r="D359">
        <v>53.05</v>
      </c>
      <c r="E359">
        <v>53.06</v>
      </c>
      <c r="F359">
        <v>53.05</v>
      </c>
      <c r="G359">
        <v>53.06</v>
      </c>
      <c r="H359">
        <v>55.05</v>
      </c>
      <c r="I359">
        <v>55.05</v>
      </c>
      <c r="J359">
        <v>53.72</v>
      </c>
      <c r="K359">
        <v>53.06</v>
      </c>
      <c r="L359">
        <v>53</v>
      </c>
      <c r="M359">
        <v>53.05</v>
      </c>
      <c r="N359">
        <v>53.05</v>
      </c>
      <c r="O359">
        <v>52.56</v>
      </c>
      <c r="P359">
        <v>45.32</v>
      </c>
      <c r="Q359">
        <v>56.36</v>
      </c>
      <c r="R359">
        <v>53.06</v>
      </c>
      <c r="S359">
        <v>53.06</v>
      </c>
      <c r="T359">
        <v>53</v>
      </c>
      <c r="U359">
        <v>52</v>
      </c>
    </row>
    <row r="360" spans="1:21">
      <c r="A360" t="s">
        <v>465</v>
      </c>
      <c r="B360">
        <v>52</v>
      </c>
      <c r="C360">
        <v>54</v>
      </c>
      <c r="D360">
        <v>52.3</v>
      </c>
      <c r="E360">
        <v>52.31</v>
      </c>
      <c r="F360">
        <v>52.3</v>
      </c>
      <c r="G360">
        <v>52.31</v>
      </c>
      <c r="H360">
        <v>54.3</v>
      </c>
      <c r="I360">
        <v>54.3</v>
      </c>
      <c r="J360">
        <v>52.98</v>
      </c>
      <c r="K360">
        <v>52.31</v>
      </c>
      <c r="L360">
        <v>52.2</v>
      </c>
      <c r="M360">
        <v>52.3</v>
      </c>
      <c r="N360">
        <v>52.3</v>
      </c>
      <c r="O360">
        <v>51.68</v>
      </c>
      <c r="P360">
        <v>44.76</v>
      </c>
      <c r="Q360">
        <v>56.34</v>
      </c>
      <c r="R360">
        <v>52.31</v>
      </c>
      <c r="S360">
        <v>52.31</v>
      </c>
      <c r="T360">
        <v>52</v>
      </c>
      <c r="U360">
        <v>51.23</v>
      </c>
    </row>
    <row r="361" spans="1:21">
      <c r="A361" t="s">
        <v>466</v>
      </c>
      <c r="B361">
        <v>51</v>
      </c>
      <c r="C361">
        <v>52</v>
      </c>
      <c r="D361">
        <v>51.58</v>
      </c>
      <c r="E361">
        <v>51.58</v>
      </c>
      <c r="F361">
        <v>51.58</v>
      </c>
      <c r="G361">
        <v>51.58</v>
      </c>
      <c r="H361">
        <v>53.58</v>
      </c>
      <c r="I361">
        <v>53.58</v>
      </c>
      <c r="J361">
        <v>52.22</v>
      </c>
      <c r="K361">
        <v>51.58</v>
      </c>
      <c r="L361">
        <v>51.5</v>
      </c>
      <c r="M361">
        <v>51.58</v>
      </c>
      <c r="N361">
        <v>51.58</v>
      </c>
      <c r="O361">
        <v>51.04</v>
      </c>
      <c r="P361">
        <v>44.14</v>
      </c>
      <c r="Q361">
        <v>56.32</v>
      </c>
      <c r="R361">
        <v>51.58</v>
      </c>
      <c r="S361">
        <v>51.58</v>
      </c>
      <c r="T361">
        <v>51</v>
      </c>
      <c r="U361">
        <v>50.57</v>
      </c>
    </row>
    <row r="362" spans="1:21">
      <c r="A362" t="s">
        <v>467</v>
      </c>
      <c r="B362">
        <v>50</v>
      </c>
      <c r="C362">
        <v>49</v>
      </c>
      <c r="D362">
        <v>50.41</v>
      </c>
      <c r="E362">
        <v>50.42</v>
      </c>
      <c r="F362">
        <v>50.41</v>
      </c>
      <c r="G362">
        <v>50.42</v>
      </c>
      <c r="H362">
        <v>51.91</v>
      </c>
      <c r="I362">
        <v>51.91</v>
      </c>
      <c r="J362">
        <v>51.02</v>
      </c>
      <c r="K362">
        <v>50.42</v>
      </c>
      <c r="L362">
        <v>50.4</v>
      </c>
      <c r="M362">
        <v>50.41</v>
      </c>
      <c r="N362">
        <v>50.41</v>
      </c>
      <c r="O362">
        <v>50.11</v>
      </c>
      <c r="P362">
        <v>43.06</v>
      </c>
      <c r="Q362">
        <v>56.29</v>
      </c>
      <c r="R362">
        <v>50.42</v>
      </c>
      <c r="S362">
        <v>50.42</v>
      </c>
      <c r="T362">
        <v>50</v>
      </c>
      <c r="U362">
        <v>49.63</v>
      </c>
    </row>
    <row r="363" spans="1:21">
      <c r="A363" t="s">
        <v>468</v>
      </c>
      <c r="B363">
        <v>49</v>
      </c>
      <c r="C363">
        <v>46</v>
      </c>
      <c r="D363">
        <v>49.21</v>
      </c>
      <c r="E363">
        <v>49.22</v>
      </c>
      <c r="F363">
        <v>49.21</v>
      </c>
      <c r="G363">
        <v>49.22</v>
      </c>
      <c r="H363">
        <v>50.61</v>
      </c>
      <c r="I363">
        <v>50.61</v>
      </c>
      <c r="J363">
        <v>49.77</v>
      </c>
      <c r="K363">
        <v>49.27</v>
      </c>
      <c r="L363">
        <v>49.2</v>
      </c>
      <c r="M363">
        <v>49.21</v>
      </c>
      <c r="N363">
        <v>49.21</v>
      </c>
      <c r="O363">
        <v>49.12</v>
      </c>
      <c r="P363">
        <v>42.04</v>
      </c>
      <c r="Q363">
        <v>56.26</v>
      </c>
      <c r="R363">
        <v>49.22</v>
      </c>
      <c r="S363">
        <v>49.22</v>
      </c>
      <c r="T363">
        <v>49</v>
      </c>
      <c r="U363">
        <v>48.62</v>
      </c>
    </row>
    <row r="364" spans="1:21">
      <c r="A364" t="s">
        <v>469</v>
      </c>
      <c r="B364">
        <v>48</v>
      </c>
      <c r="C364">
        <v>44</v>
      </c>
      <c r="D364">
        <v>48.4</v>
      </c>
      <c r="E364">
        <v>48.4</v>
      </c>
      <c r="F364">
        <v>48.4</v>
      </c>
      <c r="G364">
        <v>48.4</v>
      </c>
      <c r="H364">
        <v>49.79</v>
      </c>
      <c r="I364">
        <v>49.79</v>
      </c>
      <c r="J364">
        <v>48.93</v>
      </c>
      <c r="K364">
        <v>48.4</v>
      </c>
      <c r="L364">
        <v>48.4</v>
      </c>
      <c r="M364">
        <v>48.4</v>
      </c>
      <c r="N364">
        <v>48.4</v>
      </c>
      <c r="O364">
        <v>48.3</v>
      </c>
      <c r="P364">
        <v>41.34</v>
      </c>
      <c r="Q364">
        <v>56.24</v>
      </c>
      <c r="R364">
        <v>48.4</v>
      </c>
      <c r="S364">
        <v>48.4</v>
      </c>
      <c r="T364">
        <v>48</v>
      </c>
      <c r="U364">
        <v>47.92</v>
      </c>
    </row>
    <row r="365" spans="1:21">
      <c r="A365" t="s">
        <v>470</v>
      </c>
      <c r="B365">
        <v>47</v>
      </c>
      <c r="C365">
        <v>42</v>
      </c>
      <c r="D365">
        <v>47.58</v>
      </c>
      <c r="E365">
        <v>47.58</v>
      </c>
      <c r="F365">
        <v>47.58</v>
      </c>
      <c r="G365">
        <v>47.58</v>
      </c>
      <c r="H365">
        <v>48.58</v>
      </c>
      <c r="I365">
        <v>48.58</v>
      </c>
      <c r="J365">
        <v>48.09</v>
      </c>
      <c r="K365">
        <v>47.58</v>
      </c>
      <c r="L365">
        <v>47.6</v>
      </c>
      <c r="M365">
        <v>47.58</v>
      </c>
      <c r="N365">
        <v>47.58</v>
      </c>
      <c r="O365">
        <v>47.56</v>
      </c>
      <c r="P365">
        <v>40.64</v>
      </c>
      <c r="Q365">
        <v>56.22</v>
      </c>
      <c r="R365">
        <v>47.58</v>
      </c>
      <c r="S365">
        <v>47.58</v>
      </c>
      <c r="T365">
        <v>47</v>
      </c>
      <c r="U365">
        <v>47.17</v>
      </c>
    </row>
    <row r="366" spans="1:21">
      <c r="A366" t="s">
        <v>471</v>
      </c>
      <c r="B366">
        <v>46</v>
      </c>
      <c r="C366">
        <v>39</v>
      </c>
      <c r="D366">
        <v>46.5</v>
      </c>
      <c r="E366">
        <v>46.51</v>
      </c>
      <c r="F366">
        <v>46.5</v>
      </c>
      <c r="G366">
        <v>46.51</v>
      </c>
      <c r="H366">
        <v>47.1</v>
      </c>
      <c r="I366">
        <v>47.1</v>
      </c>
      <c r="J366">
        <v>46.85</v>
      </c>
      <c r="K366">
        <v>46.51</v>
      </c>
      <c r="L366">
        <v>46.5</v>
      </c>
      <c r="M366">
        <v>46.5</v>
      </c>
      <c r="N366">
        <v>46.5</v>
      </c>
      <c r="O366">
        <v>46.45</v>
      </c>
      <c r="P366">
        <v>39.72</v>
      </c>
      <c r="Q366">
        <v>56.19</v>
      </c>
      <c r="R366">
        <v>46.51</v>
      </c>
      <c r="S366">
        <v>46.51</v>
      </c>
      <c r="T366">
        <v>46</v>
      </c>
      <c r="U366">
        <v>46.16</v>
      </c>
    </row>
    <row r="367" spans="1:21">
      <c r="A367" t="s">
        <v>472</v>
      </c>
      <c r="B367">
        <v>45</v>
      </c>
      <c r="C367">
        <v>36</v>
      </c>
      <c r="D367">
        <v>45.35</v>
      </c>
      <c r="E367">
        <v>45.35</v>
      </c>
      <c r="F367">
        <v>45.35</v>
      </c>
      <c r="G367">
        <v>45.35</v>
      </c>
      <c r="H367">
        <v>45.84</v>
      </c>
      <c r="I367">
        <v>45.84</v>
      </c>
      <c r="J367">
        <v>45.64</v>
      </c>
      <c r="K367">
        <v>45.35</v>
      </c>
      <c r="L367">
        <v>45.4</v>
      </c>
      <c r="M367">
        <v>45.35</v>
      </c>
      <c r="N367">
        <v>45.35</v>
      </c>
      <c r="O367">
        <v>45.44</v>
      </c>
      <c r="P367">
        <v>38.729999999999997</v>
      </c>
      <c r="Q367">
        <v>56.16</v>
      </c>
      <c r="R367">
        <v>45.35</v>
      </c>
      <c r="S367">
        <v>45.35</v>
      </c>
      <c r="T367">
        <v>45</v>
      </c>
      <c r="U367">
        <v>45.1</v>
      </c>
    </row>
    <row r="368" spans="1:21">
      <c r="A368" t="s">
        <v>473</v>
      </c>
      <c r="B368">
        <v>44</v>
      </c>
      <c r="C368">
        <v>33</v>
      </c>
      <c r="D368">
        <v>44.3</v>
      </c>
      <c r="E368">
        <v>44.3</v>
      </c>
      <c r="F368">
        <v>44.3</v>
      </c>
      <c r="G368">
        <v>44.3</v>
      </c>
      <c r="H368">
        <v>44.49</v>
      </c>
      <c r="I368">
        <v>44.49</v>
      </c>
      <c r="J368">
        <v>44.49</v>
      </c>
      <c r="K368">
        <v>44.3</v>
      </c>
      <c r="L368">
        <v>44.4</v>
      </c>
      <c r="M368">
        <v>44.3</v>
      </c>
      <c r="N368">
        <v>44.3</v>
      </c>
      <c r="O368">
        <v>44.42</v>
      </c>
      <c r="P368">
        <v>37.840000000000003</v>
      </c>
      <c r="Q368">
        <v>56.13</v>
      </c>
      <c r="R368">
        <v>44.3</v>
      </c>
      <c r="S368">
        <v>44.3</v>
      </c>
      <c r="T368">
        <v>44</v>
      </c>
      <c r="U368">
        <v>44.03</v>
      </c>
    </row>
    <row r="369" spans="1:21">
      <c r="A369" t="s">
        <v>474</v>
      </c>
      <c r="B369">
        <v>43</v>
      </c>
      <c r="C369">
        <v>30</v>
      </c>
      <c r="D369">
        <v>43.22</v>
      </c>
      <c r="E369">
        <v>43.23</v>
      </c>
      <c r="F369">
        <v>43.22</v>
      </c>
      <c r="G369">
        <v>43.23</v>
      </c>
      <c r="H369">
        <v>43.22</v>
      </c>
      <c r="I369">
        <v>43.22</v>
      </c>
      <c r="J369">
        <v>43.42</v>
      </c>
      <c r="K369">
        <v>43.23</v>
      </c>
      <c r="L369">
        <v>43.3</v>
      </c>
      <c r="M369">
        <v>43.22</v>
      </c>
      <c r="N369">
        <v>43.22</v>
      </c>
      <c r="O369">
        <v>43.43</v>
      </c>
      <c r="P369">
        <v>36.92</v>
      </c>
      <c r="Q369">
        <v>56.1</v>
      </c>
      <c r="R369">
        <v>43.23</v>
      </c>
      <c r="S369">
        <v>43.23</v>
      </c>
      <c r="T369">
        <v>43</v>
      </c>
      <c r="U369">
        <v>43.05</v>
      </c>
    </row>
    <row r="370" spans="1:21">
      <c r="A370" t="s">
        <v>475</v>
      </c>
      <c r="B370">
        <v>42</v>
      </c>
      <c r="C370">
        <v>26</v>
      </c>
      <c r="D370">
        <v>41.8</v>
      </c>
      <c r="E370">
        <v>41.81</v>
      </c>
      <c r="F370">
        <v>41.8</v>
      </c>
      <c r="G370">
        <v>41.81</v>
      </c>
      <c r="H370">
        <v>41.8</v>
      </c>
      <c r="I370">
        <v>41.8</v>
      </c>
      <c r="J370">
        <v>42.13</v>
      </c>
      <c r="K370">
        <v>41.81</v>
      </c>
      <c r="L370">
        <v>41.8</v>
      </c>
      <c r="M370">
        <v>41.8</v>
      </c>
      <c r="N370">
        <v>41.8</v>
      </c>
      <c r="O370">
        <v>42.2</v>
      </c>
      <c r="P370">
        <v>35.71</v>
      </c>
      <c r="Q370">
        <v>56.06</v>
      </c>
      <c r="R370">
        <v>41.81</v>
      </c>
      <c r="S370">
        <v>41.81</v>
      </c>
      <c r="T370">
        <v>42</v>
      </c>
      <c r="U370">
        <v>41.93</v>
      </c>
    </row>
    <row r="371" spans="1:21">
      <c r="A371" t="s">
        <v>476</v>
      </c>
      <c r="B371">
        <v>41</v>
      </c>
      <c r="C371">
        <v>24</v>
      </c>
      <c r="D371">
        <v>41.03</v>
      </c>
      <c r="E371">
        <v>41.04</v>
      </c>
      <c r="F371">
        <v>41.03</v>
      </c>
      <c r="G371">
        <v>41.04</v>
      </c>
      <c r="H371">
        <v>41.03</v>
      </c>
      <c r="I371">
        <v>41.03</v>
      </c>
      <c r="J371">
        <v>41.53</v>
      </c>
      <c r="K371">
        <v>41.04</v>
      </c>
      <c r="L371">
        <v>41.1</v>
      </c>
      <c r="M371">
        <v>41.03</v>
      </c>
      <c r="N371">
        <v>41.03</v>
      </c>
      <c r="O371">
        <v>41.53</v>
      </c>
      <c r="P371">
        <v>35.049999999999997</v>
      </c>
      <c r="Q371">
        <v>56.04</v>
      </c>
      <c r="R371">
        <v>41.04</v>
      </c>
      <c r="S371">
        <v>41.04</v>
      </c>
      <c r="T371">
        <v>41</v>
      </c>
      <c r="U371">
        <v>41.36</v>
      </c>
    </row>
    <row r="372" spans="1:21">
      <c r="A372" t="s">
        <v>477</v>
      </c>
      <c r="B372">
        <v>40</v>
      </c>
      <c r="C372">
        <v>21</v>
      </c>
      <c r="D372">
        <v>40.01</v>
      </c>
      <c r="E372">
        <v>40.020000000000003</v>
      </c>
      <c r="F372">
        <v>40.01</v>
      </c>
      <c r="G372">
        <v>40.020000000000003</v>
      </c>
      <c r="H372">
        <v>40.01</v>
      </c>
      <c r="I372">
        <v>40.01</v>
      </c>
      <c r="J372">
        <v>40.68</v>
      </c>
      <c r="K372">
        <v>40.020000000000003</v>
      </c>
      <c r="L372">
        <v>40.1</v>
      </c>
      <c r="M372">
        <v>40.01</v>
      </c>
      <c r="N372">
        <v>40.01</v>
      </c>
      <c r="O372">
        <v>40.520000000000003</v>
      </c>
      <c r="P372">
        <v>34.18</v>
      </c>
      <c r="Q372">
        <v>56.01</v>
      </c>
      <c r="R372">
        <v>40.020000000000003</v>
      </c>
      <c r="S372">
        <v>40.020000000000003</v>
      </c>
      <c r="T372">
        <v>40</v>
      </c>
      <c r="U372">
        <v>40.479999999999997</v>
      </c>
    </row>
    <row r="373" spans="1:21">
      <c r="A373" t="s">
        <v>478</v>
      </c>
      <c r="B373">
        <v>39</v>
      </c>
      <c r="C373">
        <v>18</v>
      </c>
      <c r="D373">
        <v>38.909999999999997</v>
      </c>
      <c r="E373">
        <v>38.92</v>
      </c>
      <c r="F373">
        <v>38.909999999999997</v>
      </c>
      <c r="G373">
        <v>38.92</v>
      </c>
      <c r="H373">
        <v>38.909999999999997</v>
      </c>
      <c r="I373">
        <v>38.909999999999997</v>
      </c>
      <c r="J373">
        <v>39.840000000000003</v>
      </c>
      <c r="K373">
        <v>38.92</v>
      </c>
      <c r="L373">
        <v>39</v>
      </c>
      <c r="M373">
        <v>38.909999999999997</v>
      </c>
      <c r="N373">
        <v>38.909999999999997</v>
      </c>
      <c r="O373">
        <v>39.380000000000003</v>
      </c>
      <c r="P373">
        <v>33.24</v>
      </c>
      <c r="Q373">
        <v>55.98</v>
      </c>
      <c r="R373">
        <v>38.92</v>
      </c>
      <c r="S373">
        <v>38.92</v>
      </c>
      <c r="T373">
        <v>39</v>
      </c>
      <c r="U373">
        <v>39.53</v>
      </c>
    </row>
    <row r="374" spans="1:21">
      <c r="A374" t="s">
        <v>479</v>
      </c>
      <c r="B374">
        <v>38</v>
      </c>
      <c r="C374">
        <v>14</v>
      </c>
      <c r="D374">
        <v>37.51</v>
      </c>
      <c r="E374">
        <v>37.520000000000003</v>
      </c>
      <c r="F374">
        <v>37.51</v>
      </c>
      <c r="G374">
        <v>37.520000000000003</v>
      </c>
      <c r="H374">
        <v>37.51</v>
      </c>
      <c r="I374">
        <v>37.51</v>
      </c>
      <c r="J374">
        <v>38.590000000000003</v>
      </c>
      <c r="K374">
        <v>37.520000000000003</v>
      </c>
      <c r="L374">
        <v>37.6</v>
      </c>
      <c r="M374">
        <v>37.51</v>
      </c>
      <c r="N374">
        <v>37.51</v>
      </c>
      <c r="O374">
        <v>37.81</v>
      </c>
      <c r="P374">
        <v>32.04</v>
      </c>
      <c r="Q374">
        <v>55.94</v>
      </c>
      <c r="R374">
        <v>37.520000000000003</v>
      </c>
      <c r="S374">
        <v>37.520000000000003</v>
      </c>
      <c r="T374">
        <v>38</v>
      </c>
      <c r="U374">
        <v>38.159999999999997</v>
      </c>
    </row>
    <row r="375" spans="1:21">
      <c r="A375" t="s">
        <v>480</v>
      </c>
      <c r="B375">
        <v>37</v>
      </c>
      <c r="C375">
        <v>12</v>
      </c>
      <c r="D375">
        <v>36.82</v>
      </c>
      <c r="E375">
        <v>36.83</v>
      </c>
      <c r="F375">
        <v>36.82</v>
      </c>
      <c r="G375">
        <v>36.83</v>
      </c>
      <c r="H375">
        <v>36.82</v>
      </c>
      <c r="I375">
        <v>36.82</v>
      </c>
      <c r="J375">
        <v>37.840000000000003</v>
      </c>
      <c r="K375">
        <v>36.83</v>
      </c>
      <c r="L375">
        <v>36.9</v>
      </c>
      <c r="M375">
        <v>36.82</v>
      </c>
      <c r="N375">
        <v>36.82</v>
      </c>
      <c r="O375">
        <v>37.32</v>
      </c>
      <c r="P375">
        <v>31.45</v>
      </c>
      <c r="Q375">
        <v>55.92</v>
      </c>
      <c r="R375">
        <v>36.83</v>
      </c>
      <c r="S375">
        <v>36.83</v>
      </c>
      <c r="T375">
        <v>37</v>
      </c>
      <c r="U375">
        <v>37.43</v>
      </c>
    </row>
    <row r="376" spans="1:21">
      <c r="A376" t="s">
        <v>481</v>
      </c>
      <c r="B376">
        <v>36</v>
      </c>
      <c r="C376">
        <v>10</v>
      </c>
      <c r="D376">
        <v>36.07</v>
      </c>
      <c r="E376">
        <v>36.07</v>
      </c>
      <c r="F376">
        <v>36.07</v>
      </c>
      <c r="G376">
        <v>36.07</v>
      </c>
      <c r="H376">
        <v>36.06</v>
      </c>
      <c r="I376">
        <v>36.06</v>
      </c>
      <c r="J376">
        <v>36.950000000000003</v>
      </c>
      <c r="K376">
        <v>36.07</v>
      </c>
      <c r="L376">
        <v>36.1</v>
      </c>
      <c r="M376">
        <v>36.07</v>
      </c>
      <c r="N376">
        <v>36.07</v>
      </c>
      <c r="O376">
        <v>36.33</v>
      </c>
      <c r="P376">
        <v>30.81</v>
      </c>
      <c r="Q376">
        <v>55.9</v>
      </c>
      <c r="R376">
        <v>36.07</v>
      </c>
      <c r="S376">
        <v>36.07</v>
      </c>
      <c r="T376">
        <v>36</v>
      </c>
      <c r="U376">
        <v>36.65</v>
      </c>
    </row>
    <row r="377" spans="1:21">
      <c r="A377" t="s">
        <v>482</v>
      </c>
      <c r="B377">
        <v>35</v>
      </c>
      <c r="C377">
        <v>7</v>
      </c>
      <c r="D377">
        <v>34.729999999999997</v>
      </c>
      <c r="E377">
        <v>34.729999999999997</v>
      </c>
      <c r="F377">
        <v>34.729999999999997</v>
      </c>
      <c r="G377">
        <v>34.729999999999997</v>
      </c>
      <c r="H377">
        <v>34.729999999999997</v>
      </c>
      <c r="I377">
        <v>34.729999999999997</v>
      </c>
      <c r="J377">
        <v>35.86</v>
      </c>
      <c r="K377">
        <v>34.729999999999997</v>
      </c>
      <c r="L377">
        <v>34.799999999999997</v>
      </c>
      <c r="M377">
        <v>34.729999999999997</v>
      </c>
      <c r="N377">
        <v>34.729999999999997</v>
      </c>
      <c r="O377">
        <v>35</v>
      </c>
      <c r="P377">
        <v>29.67</v>
      </c>
      <c r="Q377">
        <v>55.87</v>
      </c>
      <c r="R377">
        <v>34.729999999999997</v>
      </c>
      <c r="S377">
        <v>34.729999999999997</v>
      </c>
      <c r="T377">
        <v>35</v>
      </c>
      <c r="U377">
        <v>35.39</v>
      </c>
    </row>
    <row r="378" spans="1:21">
      <c r="A378" t="s">
        <v>483</v>
      </c>
      <c r="B378">
        <v>34</v>
      </c>
      <c r="C378">
        <v>5</v>
      </c>
      <c r="D378">
        <v>33.81</v>
      </c>
      <c r="E378">
        <v>33.82</v>
      </c>
      <c r="F378">
        <v>33.81</v>
      </c>
      <c r="G378">
        <v>33.82</v>
      </c>
      <c r="H378">
        <v>33.81</v>
      </c>
      <c r="I378">
        <v>33.81</v>
      </c>
      <c r="J378">
        <v>34.51</v>
      </c>
      <c r="K378">
        <v>33.82</v>
      </c>
      <c r="L378">
        <v>33.9</v>
      </c>
      <c r="M378">
        <v>33.81</v>
      </c>
      <c r="N378">
        <v>33.81</v>
      </c>
      <c r="O378">
        <v>34.1</v>
      </c>
      <c r="P378">
        <v>28.88</v>
      </c>
      <c r="Q378">
        <v>55.85</v>
      </c>
      <c r="R378">
        <v>33.82</v>
      </c>
      <c r="S378">
        <v>33.82</v>
      </c>
      <c r="T378">
        <v>34</v>
      </c>
      <c r="U378">
        <v>34.54</v>
      </c>
    </row>
    <row r="379" spans="1:21">
      <c r="A379" t="s">
        <v>484</v>
      </c>
      <c r="B379">
        <v>33</v>
      </c>
      <c r="C379">
        <v>4</v>
      </c>
      <c r="D379">
        <v>33.26</v>
      </c>
      <c r="E379">
        <v>33.270000000000003</v>
      </c>
      <c r="F379">
        <v>33.26</v>
      </c>
      <c r="G379">
        <v>33.270000000000003</v>
      </c>
      <c r="H379">
        <v>33.26</v>
      </c>
      <c r="I379">
        <v>33.26</v>
      </c>
      <c r="J379">
        <v>33.72</v>
      </c>
      <c r="K379">
        <v>33.270000000000003</v>
      </c>
      <c r="L379">
        <v>33.299999999999997</v>
      </c>
      <c r="M379">
        <v>33.26</v>
      </c>
      <c r="N379">
        <v>33.26</v>
      </c>
      <c r="O379">
        <v>33.54</v>
      </c>
      <c r="P379">
        <v>28.41</v>
      </c>
      <c r="Q379">
        <v>55.84</v>
      </c>
      <c r="R379">
        <v>33.270000000000003</v>
      </c>
      <c r="S379">
        <v>33.270000000000003</v>
      </c>
      <c r="T379">
        <v>33</v>
      </c>
      <c r="U379">
        <v>34.119999999999997</v>
      </c>
    </row>
    <row r="380" spans="1:21">
      <c r="A380" t="s">
        <v>485</v>
      </c>
      <c r="B380">
        <v>32</v>
      </c>
      <c r="C380">
        <v>2</v>
      </c>
      <c r="D380">
        <v>31.8</v>
      </c>
      <c r="E380">
        <v>31.8</v>
      </c>
      <c r="F380">
        <v>31.8</v>
      </c>
      <c r="G380">
        <v>31.8</v>
      </c>
      <c r="H380">
        <v>31.8</v>
      </c>
      <c r="I380">
        <v>31.8</v>
      </c>
      <c r="J380">
        <v>31.83</v>
      </c>
      <c r="K380">
        <v>31.8</v>
      </c>
      <c r="L380">
        <v>31.6</v>
      </c>
      <c r="M380">
        <v>31.8</v>
      </c>
      <c r="N380">
        <v>31.8</v>
      </c>
      <c r="O380">
        <v>31.97</v>
      </c>
      <c r="P380">
        <v>27.16</v>
      </c>
      <c r="Q380">
        <v>55.82</v>
      </c>
      <c r="R380">
        <v>31.8</v>
      </c>
      <c r="S380">
        <v>31.8</v>
      </c>
      <c r="T380">
        <v>32</v>
      </c>
      <c r="U380">
        <v>32.75</v>
      </c>
    </row>
    <row r="381" spans="1:21">
      <c r="A381" t="s">
        <v>486</v>
      </c>
      <c r="B381">
        <v>31</v>
      </c>
      <c r="C381">
        <v>1</v>
      </c>
      <c r="D381">
        <v>30.8</v>
      </c>
      <c r="E381">
        <v>30.98</v>
      </c>
      <c r="F381">
        <v>30.8</v>
      </c>
      <c r="G381">
        <v>30.8</v>
      </c>
      <c r="H381">
        <v>30.8</v>
      </c>
      <c r="I381">
        <v>30.8</v>
      </c>
      <c r="J381">
        <v>30.72</v>
      </c>
      <c r="K381">
        <v>30.8</v>
      </c>
      <c r="L381">
        <v>29.9</v>
      </c>
      <c r="M381">
        <v>30.8</v>
      </c>
      <c r="N381">
        <v>30.8</v>
      </c>
      <c r="O381">
        <v>30.41</v>
      </c>
      <c r="P381">
        <v>26.31</v>
      </c>
      <c r="Q381">
        <v>55.81</v>
      </c>
      <c r="R381">
        <v>30.8</v>
      </c>
      <c r="S381">
        <v>30.8</v>
      </c>
      <c r="T381">
        <v>31</v>
      </c>
      <c r="U381">
        <v>31.5</v>
      </c>
    </row>
    <row r="382" spans="1:21">
      <c r="A382" t="s">
        <v>487</v>
      </c>
      <c r="B382">
        <v>30</v>
      </c>
      <c r="C382">
        <v>1</v>
      </c>
      <c r="D382">
        <v>30.13</v>
      </c>
      <c r="E382">
        <v>30.98</v>
      </c>
      <c r="F382">
        <v>30.8</v>
      </c>
      <c r="G382">
        <v>30.8</v>
      </c>
      <c r="H382">
        <v>30.8</v>
      </c>
      <c r="I382">
        <v>30.8</v>
      </c>
      <c r="J382">
        <v>30.72</v>
      </c>
      <c r="K382">
        <v>30.8</v>
      </c>
      <c r="L382">
        <v>29.9</v>
      </c>
      <c r="M382">
        <v>30.8</v>
      </c>
      <c r="N382">
        <v>30.8</v>
      </c>
      <c r="O382">
        <v>30.41</v>
      </c>
      <c r="P382">
        <v>26.31</v>
      </c>
      <c r="Q382">
        <v>55.81</v>
      </c>
      <c r="R382">
        <v>30.8</v>
      </c>
      <c r="S382">
        <v>30.8</v>
      </c>
      <c r="T382">
        <v>30</v>
      </c>
      <c r="U382">
        <v>30.87</v>
      </c>
    </row>
    <row r="383" spans="1:21">
      <c r="A383" t="s">
        <v>488</v>
      </c>
      <c r="B383">
        <v>29</v>
      </c>
      <c r="C383">
        <v>1</v>
      </c>
      <c r="D383">
        <v>29.46</v>
      </c>
      <c r="E383">
        <v>30.98</v>
      </c>
      <c r="F383">
        <v>30.8</v>
      </c>
      <c r="G383">
        <v>30.8</v>
      </c>
      <c r="H383">
        <v>30.8</v>
      </c>
      <c r="I383">
        <v>30.8</v>
      </c>
      <c r="J383">
        <v>30.72</v>
      </c>
      <c r="K383">
        <v>30.8</v>
      </c>
      <c r="L383">
        <v>29.9</v>
      </c>
      <c r="M383">
        <v>30.8</v>
      </c>
      <c r="N383">
        <v>30.8</v>
      </c>
      <c r="O383">
        <v>30.41</v>
      </c>
      <c r="P383">
        <v>26.31</v>
      </c>
      <c r="Q383">
        <v>55.81</v>
      </c>
      <c r="R383">
        <v>30.8</v>
      </c>
      <c r="S383">
        <v>30.8</v>
      </c>
      <c r="T383">
        <v>29</v>
      </c>
      <c r="U383">
        <v>30.24</v>
      </c>
    </row>
    <row r="384" spans="1:21">
      <c r="A384" t="s">
        <v>489</v>
      </c>
      <c r="B384">
        <v>28</v>
      </c>
      <c r="C384">
        <v>0</v>
      </c>
      <c r="D384">
        <v>28.8</v>
      </c>
      <c r="E384">
        <v>28.8</v>
      </c>
      <c r="F384">
        <v>28.8</v>
      </c>
      <c r="G384">
        <v>28.8</v>
      </c>
      <c r="H384">
        <v>28.8</v>
      </c>
      <c r="I384">
        <v>28.8</v>
      </c>
      <c r="J384">
        <v>28.08</v>
      </c>
      <c r="K384">
        <v>28.8</v>
      </c>
      <c r="L384">
        <v>25.9</v>
      </c>
      <c r="M384">
        <v>28.8</v>
      </c>
      <c r="N384">
        <v>28.8</v>
      </c>
      <c r="O384">
        <v>28.02</v>
      </c>
      <c r="P384">
        <v>0</v>
      </c>
      <c r="Q384">
        <v>0</v>
      </c>
      <c r="R384">
        <v>28.8</v>
      </c>
      <c r="S384">
        <v>28.8</v>
      </c>
      <c r="T384">
        <v>28</v>
      </c>
      <c r="U384">
        <v>29.62</v>
      </c>
    </row>
    <row r="385" spans="1:19">
      <c r="A385" t="s">
        <v>490</v>
      </c>
      <c r="B385">
        <v>78</v>
      </c>
      <c r="C385">
        <v>99</v>
      </c>
      <c r="E385">
        <v>66.22</v>
      </c>
      <c r="F385">
        <v>72.66</v>
      </c>
      <c r="G385">
        <v>66.3</v>
      </c>
      <c r="H385">
        <v>68.3</v>
      </c>
      <c r="I385">
        <v>68.3</v>
      </c>
      <c r="J385">
        <v>66.67</v>
      </c>
      <c r="K385">
        <v>66.7</v>
      </c>
      <c r="L385">
        <v>66.7</v>
      </c>
      <c r="M385">
        <v>66.3</v>
      </c>
      <c r="N385">
        <v>66.3</v>
      </c>
      <c r="O385">
        <v>67.989999999999995</v>
      </c>
      <c r="P385">
        <v>56.63</v>
      </c>
      <c r="Q385">
        <v>56.79</v>
      </c>
      <c r="R385">
        <f>B385*0.05</f>
        <v>3.9000000000000004</v>
      </c>
      <c r="S385">
        <v>66.7</v>
      </c>
    </row>
    <row r="386" spans="1:19">
      <c r="A386" t="s">
        <v>491</v>
      </c>
      <c r="B386">
        <v>77</v>
      </c>
      <c r="C386">
        <v>98</v>
      </c>
      <c r="E386">
        <v>65.680000000000007</v>
      </c>
      <c r="F386">
        <v>71.38</v>
      </c>
      <c r="G386">
        <v>65.62</v>
      </c>
      <c r="H386">
        <v>67.61</v>
      </c>
      <c r="I386">
        <v>67.61</v>
      </c>
      <c r="J386">
        <v>66.290000000000006</v>
      </c>
      <c r="K386">
        <v>66.02</v>
      </c>
      <c r="L386">
        <v>66.3</v>
      </c>
      <c r="M386">
        <v>65.61</v>
      </c>
      <c r="N386">
        <v>65.61</v>
      </c>
      <c r="O386">
        <v>67.12</v>
      </c>
      <c r="P386">
        <v>56.04</v>
      </c>
      <c r="Q386">
        <v>56.78</v>
      </c>
      <c r="R386">
        <f t="shared" ref="R386:R449" si="0">B386*0.05</f>
        <v>3.85</v>
      </c>
      <c r="S386">
        <v>65.819999999999993</v>
      </c>
    </row>
    <row r="387" spans="1:19">
      <c r="A387" t="s">
        <v>492</v>
      </c>
      <c r="B387">
        <v>76</v>
      </c>
      <c r="C387">
        <v>96</v>
      </c>
      <c r="E387">
        <v>64.760000000000005</v>
      </c>
      <c r="F387">
        <v>67.459999999999994</v>
      </c>
      <c r="G387">
        <v>64.760000000000005</v>
      </c>
      <c r="H387">
        <v>66.75</v>
      </c>
      <c r="I387">
        <v>66.75</v>
      </c>
      <c r="J387">
        <v>65.53</v>
      </c>
      <c r="K387">
        <v>64.760000000000005</v>
      </c>
      <c r="L387">
        <v>65.5</v>
      </c>
      <c r="M387">
        <v>64.75</v>
      </c>
      <c r="N387">
        <v>64.75</v>
      </c>
      <c r="O387">
        <v>65.72</v>
      </c>
      <c r="P387">
        <v>55.31</v>
      </c>
      <c r="Q387">
        <v>56.76</v>
      </c>
      <c r="R387">
        <f t="shared" si="0"/>
        <v>3.8000000000000003</v>
      </c>
      <c r="S387">
        <v>64.760000000000005</v>
      </c>
    </row>
    <row r="388" spans="1:19">
      <c r="A388" t="s">
        <v>493</v>
      </c>
      <c r="B388">
        <v>75</v>
      </c>
      <c r="C388">
        <v>94</v>
      </c>
      <c r="E388">
        <v>63.98</v>
      </c>
      <c r="F388">
        <v>66.260000000000005</v>
      </c>
      <c r="G388">
        <v>63.98</v>
      </c>
      <c r="H388">
        <v>65.97</v>
      </c>
      <c r="I388">
        <v>65.97</v>
      </c>
      <c r="J388">
        <v>64.78</v>
      </c>
      <c r="K388">
        <v>63.98</v>
      </c>
      <c r="L388">
        <v>64.7</v>
      </c>
      <c r="M388">
        <v>63.97</v>
      </c>
      <c r="N388">
        <v>63.97</v>
      </c>
      <c r="O388">
        <v>64.86</v>
      </c>
      <c r="P388">
        <v>54.64</v>
      </c>
      <c r="Q388">
        <v>56.74</v>
      </c>
      <c r="R388">
        <f t="shared" si="0"/>
        <v>3.75</v>
      </c>
      <c r="S388">
        <v>63.98</v>
      </c>
    </row>
    <row r="389" spans="1:19">
      <c r="A389" t="s">
        <v>494</v>
      </c>
      <c r="B389">
        <v>74</v>
      </c>
      <c r="C389">
        <v>93</v>
      </c>
      <c r="E389">
        <v>63.63</v>
      </c>
      <c r="F389">
        <v>65.67</v>
      </c>
      <c r="G389">
        <v>63.63</v>
      </c>
      <c r="H389">
        <v>65.63</v>
      </c>
      <c r="I389">
        <v>65.63</v>
      </c>
      <c r="J389">
        <v>64.42</v>
      </c>
      <c r="K389">
        <v>63.63</v>
      </c>
      <c r="L389">
        <v>64.400000000000006</v>
      </c>
      <c r="M389">
        <v>63.63</v>
      </c>
      <c r="N389">
        <v>63.63</v>
      </c>
      <c r="O389">
        <v>64.239999999999995</v>
      </c>
      <c r="P389">
        <v>54.35</v>
      </c>
      <c r="Q389">
        <v>56.73</v>
      </c>
      <c r="R389">
        <f t="shared" si="0"/>
        <v>3.7</v>
      </c>
      <c r="S389">
        <v>63.63</v>
      </c>
    </row>
    <row r="390" spans="1:19">
      <c r="A390" t="s">
        <v>495</v>
      </c>
      <c r="B390">
        <v>73</v>
      </c>
      <c r="C390">
        <v>92</v>
      </c>
      <c r="E390">
        <v>63.33</v>
      </c>
      <c r="F390">
        <v>65.13</v>
      </c>
      <c r="G390">
        <v>63.33</v>
      </c>
      <c r="H390">
        <v>65.33</v>
      </c>
      <c r="I390">
        <v>65.33</v>
      </c>
      <c r="J390">
        <v>64.06</v>
      </c>
      <c r="K390">
        <v>63.33</v>
      </c>
      <c r="L390">
        <v>64</v>
      </c>
      <c r="M390">
        <v>63.33</v>
      </c>
      <c r="N390">
        <v>63.33</v>
      </c>
      <c r="O390">
        <v>63.77</v>
      </c>
      <c r="P390">
        <v>54.09</v>
      </c>
      <c r="Q390">
        <v>56.72</v>
      </c>
      <c r="R390">
        <f t="shared" si="0"/>
        <v>3.6500000000000004</v>
      </c>
      <c r="S390">
        <v>63.33</v>
      </c>
    </row>
    <row r="391" spans="1:19">
      <c r="A391" t="s">
        <v>496</v>
      </c>
      <c r="B391">
        <v>72</v>
      </c>
      <c r="C391">
        <v>91</v>
      </c>
      <c r="E391">
        <v>62.95</v>
      </c>
      <c r="F391">
        <v>64.75</v>
      </c>
      <c r="G391">
        <v>62.95</v>
      </c>
      <c r="H391">
        <v>64.95</v>
      </c>
      <c r="I391">
        <v>64.95</v>
      </c>
      <c r="J391">
        <v>63.71</v>
      </c>
      <c r="K391">
        <v>62.95</v>
      </c>
      <c r="L391">
        <v>63.6</v>
      </c>
      <c r="M391">
        <v>62.95</v>
      </c>
      <c r="N391">
        <v>62.95</v>
      </c>
      <c r="O391">
        <v>63.31</v>
      </c>
      <c r="P391">
        <v>53.77</v>
      </c>
      <c r="Q391">
        <v>56.71</v>
      </c>
      <c r="R391">
        <f t="shared" si="0"/>
        <v>3.6</v>
      </c>
      <c r="S391">
        <v>62.95</v>
      </c>
    </row>
    <row r="392" spans="1:19">
      <c r="A392" t="s">
        <v>497</v>
      </c>
      <c r="B392">
        <v>71</v>
      </c>
      <c r="C392">
        <v>91</v>
      </c>
      <c r="E392">
        <v>62.95</v>
      </c>
      <c r="F392">
        <v>64.75</v>
      </c>
      <c r="G392">
        <v>62.95</v>
      </c>
      <c r="H392">
        <v>64.95</v>
      </c>
      <c r="I392">
        <v>64.95</v>
      </c>
      <c r="J392">
        <v>63.71</v>
      </c>
      <c r="K392">
        <v>62.95</v>
      </c>
      <c r="L392">
        <v>63.6</v>
      </c>
      <c r="M392">
        <v>62.95</v>
      </c>
      <c r="N392">
        <v>62.95</v>
      </c>
      <c r="O392">
        <v>63.31</v>
      </c>
      <c r="P392">
        <v>53.77</v>
      </c>
      <c r="Q392">
        <v>56.71</v>
      </c>
      <c r="R392">
        <f t="shared" si="0"/>
        <v>3.5500000000000003</v>
      </c>
      <c r="S392">
        <v>62.95</v>
      </c>
    </row>
    <row r="393" spans="1:19">
      <c r="A393" t="s">
        <v>498</v>
      </c>
      <c r="B393">
        <v>70</v>
      </c>
      <c r="C393">
        <v>90</v>
      </c>
      <c r="E393">
        <v>62.67</v>
      </c>
      <c r="F393">
        <v>64.239999999999995</v>
      </c>
      <c r="G393">
        <v>62.67</v>
      </c>
      <c r="H393">
        <v>64.66</v>
      </c>
      <c r="I393">
        <v>64.66</v>
      </c>
      <c r="J393">
        <v>63.37</v>
      </c>
      <c r="K393">
        <v>62.67</v>
      </c>
      <c r="L393">
        <v>63.4</v>
      </c>
      <c r="M393">
        <v>62.66</v>
      </c>
      <c r="N393">
        <v>62.66</v>
      </c>
      <c r="O393">
        <v>63.08</v>
      </c>
      <c r="P393">
        <v>53.53</v>
      </c>
      <c r="Q393">
        <v>56.7</v>
      </c>
      <c r="R393">
        <f t="shared" si="0"/>
        <v>3.5</v>
      </c>
      <c r="S393">
        <v>62.67</v>
      </c>
    </row>
    <row r="394" spans="1:19">
      <c r="A394" t="s">
        <v>499</v>
      </c>
      <c r="B394">
        <v>69</v>
      </c>
      <c r="C394">
        <v>89</v>
      </c>
      <c r="E394">
        <v>62.43</v>
      </c>
      <c r="F394">
        <v>63.86</v>
      </c>
      <c r="G394">
        <v>62.43</v>
      </c>
      <c r="H394">
        <v>64.42</v>
      </c>
      <c r="I394">
        <v>64.42</v>
      </c>
      <c r="J394">
        <v>63.04</v>
      </c>
      <c r="K394">
        <v>62.43</v>
      </c>
      <c r="L394">
        <v>63.1</v>
      </c>
      <c r="M394">
        <v>62.42</v>
      </c>
      <c r="N394">
        <v>62.42</v>
      </c>
      <c r="O394">
        <v>62.78</v>
      </c>
      <c r="P394">
        <v>53.32</v>
      </c>
      <c r="Q394">
        <v>56.69</v>
      </c>
      <c r="R394">
        <f t="shared" si="0"/>
        <v>3.45</v>
      </c>
      <c r="S394">
        <v>62.43</v>
      </c>
    </row>
    <row r="395" spans="1:19">
      <c r="A395" t="s">
        <v>500</v>
      </c>
      <c r="B395">
        <v>68</v>
      </c>
      <c r="C395">
        <v>89</v>
      </c>
      <c r="E395">
        <v>62.43</v>
      </c>
      <c r="F395">
        <v>63.86</v>
      </c>
      <c r="G395">
        <v>62.43</v>
      </c>
      <c r="H395">
        <v>64.42</v>
      </c>
      <c r="I395">
        <v>64.42</v>
      </c>
      <c r="J395">
        <v>63.04</v>
      </c>
      <c r="K395">
        <v>62.43</v>
      </c>
      <c r="L395">
        <v>63.1</v>
      </c>
      <c r="M395">
        <v>62.42</v>
      </c>
      <c r="N395">
        <v>62.42</v>
      </c>
      <c r="O395">
        <v>62.78</v>
      </c>
      <c r="P395">
        <v>53.32</v>
      </c>
      <c r="Q395">
        <v>56.69</v>
      </c>
      <c r="R395">
        <f t="shared" si="0"/>
        <v>3.4000000000000004</v>
      </c>
      <c r="S395">
        <v>62.43</v>
      </c>
    </row>
    <row r="396" spans="1:19">
      <c r="A396" t="s">
        <v>501</v>
      </c>
      <c r="B396">
        <v>67</v>
      </c>
      <c r="C396">
        <v>88</v>
      </c>
      <c r="E396">
        <v>62.16</v>
      </c>
      <c r="F396">
        <v>63.33</v>
      </c>
      <c r="G396">
        <v>62.16</v>
      </c>
      <c r="H396">
        <v>64.16</v>
      </c>
      <c r="I396">
        <v>64.16</v>
      </c>
      <c r="J396">
        <v>62.72</v>
      </c>
      <c r="K396">
        <v>62.16</v>
      </c>
      <c r="L396">
        <v>62.8</v>
      </c>
      <c r="M396">
        <v>62.16</v>
      </c>
      <c r="N396">
        <v>62.16</v>
      </c>
      <c r="O396">
        <v>62.43</v>
      </c>
      <c r="P396">
        <v>53.09</v>
      </c>
      <c r="Q396">
        <v>56.68</v>
      </c>
      <c r="R396">
        <f t="shared" si="0"/>
        <v>3.35</v>
      </c>
      <c r="S396">
        <v>62.16</v>
      </c>
    </row>
    <row r="397" spans="1:19">
      <c r="A397" t="s">
        <v>502</v>
      </c>
      <c r="B397">
        <v>66</v>
      </c>
      <c r="C397">
        <v>88</v>
      </c>
      <c r="E397">
        <v>62.16</v>
      </c>
      <c r="F397">
        <v>63.33</v>
      </c>
      <c r="G397">
        <v>62.16</v>
      </c>
      <c r="H397">
        <v>64.16</v>
      </c>
      <c r="I397">
        <v>64.16</v>
      </c>
      <c r="J397">
        <v>62.72</v>
      </c>
      <c r="K397">
        <v>62.16</v>
      </c>
      <c r="L397">
        <v>62.8</v>
      </c>
      <c r="M397">
        <v>62.16</v>
      </c>
      <c r="N397">
        <v>62.16</v>
      </c>
      <c r="O397">
        <v>62.43</v>
      </c>
      <c r="P397">
        <v>53.09</v>
      </c>
      <c r="Q397">
        <v>56.68</v>
      </c>
      <c r="R397">
        <f t="shared" si="0"/>
        <v>3.3000000000000003</v>
      </c>
      <c r="S397">
        <v>62.16</v>
      </c>
    </row>
    <row r="398" spans="1:19">
      <c r="A398" t="s">
        <v>503</v>
      </c>
      <c r="B398">
        <v>65</v>
      </c>
      <c r="C398">
        <v>87</v>
      </c>
      <c r="E398">
        <v>61.9</v>
      </c>
      <c r="F398">
        <v>62.79</v>
      </c>
      <c r="G398">
        <v>61.9</v>
      </c>
      <c r="H398">
        <v>63.89</v>
      </c>
      <c r="I398">
        <v>63.89</v>
      </c>
      <c r="J398">
        <v>62.4</v>
      </c>
      <c r="K398">
        <v>61.9</v>
      </c>
      <c r="L398">
        <v>62.5</v>
      </c>
      <c r="M398">
        <v>61.89</v>
      </c>
      <c r="N398">
        <v>61.89</v>
      </c>
      <c r="O398">
        <v>61.93</v>
      </c>
      <c r="P398">
        <v>52.87</v>
      </c>
      <c r="Q398">
        <v>56.67</v>
      </c>
      <c r="R398">
        <f t="shared" si="0"/>
        <v>3.25</v>
      </c>
      <c r="S398">
        <v>61.9</v>
      </c>
    </row>
    <row r="399" spans="1:19">
      <c r="A399" t="s">
        <v>504</v>
      </c>
      <c r="B399">
        <v>64</v>
      </c>
      <c r="C399">
        <v>87</v>
      </c>
      <c r="E399">
        <v>61.9</v>
      </c>
      <c r="F399">
        <v>62.79</v>
      </c>
      <c r="G399">
        <v>61.9</v>
      </c>
      <c r="H399">
        <v>63.89</v>
      </c>
      <c r="I399">
        <v>63.89</v>
      </c>
      <c r="J399">
        <v>62.4</v>
      </c>
      <c r="K399">
        <v>61.9</v>
      </c>
      <c r="L399">
        <v>62.5</v>
      </c>
      <c r="M399">
        <v>61.89</v>
      </c>
      <c r="N399">
        <v>61.89</v>
      </c>
      <c r="O399">
        <v>61.93</v>
      </c>
      <c r="P399">
        <v>52.87</v>
      </c>
      <c r="Q399">
        <v>56.67</v>
      </c>
      <c r="R399">
        <f t="shared" si="0"/>
        <v>3.2</v>
      </c>
      <c r="S399">
        <v>61.9</v>
      </c>
    </row>
    <row r="400" spans="1:19">
      <c r="A400" t="s">
        <v>505</v>
      </c>
      <c r="B400">
        <v>63</v>
      </c>
      <c r="C400">
        <v>86</v>
      </c>
      <c r="E400">
        <v>61.63</v>
      </c>
      <c r="F400">
        <v>62.25</v>
      </c>
      <c r="G400">
        <v>61.63</v>
      </c>
      <c r="H400">
        <v>63.62</v>
      </c>
      <c r="I400">
        <v>63.62</v>
      </c>
      <c r="J400">
        <v>62.1</v>
      </c>
      <c r="K400">
        <v>61.63</v>
      </c>
      <c r="L400">
        <v>62.2</v>
      </c>
      <c r="M400">
        <v>61.63</v>
      </c>
      <c r="N400">
        <v>61.63</v>
      </c>
      <c r="O400">
        <v>61.56</v>
      </c>
      <c r="P400">
        <v>52.72</v>
      </c>
      <c r="Q400">
        <v>56.66</v>
      </c>
      <c r="R400">
        <f t="shared" si="0"/>
        <v>3.1500000000000004</v>
      </c>
      <c r="S400">
        <v>61.63</v>
      </c>
    </row>
    <row r="401" spans="1:19">
      <c r="A401" t="s">
        <v>506</v>
      </c>
      <c r="B401">
        <v>62</v>
      </c>
      <c r="C401">
        <v>86</v>
      </c>
      <c r="E401">
        <v>61.63</v>
      </c>
      <c r="F401">
        <v>62.25</v>
      </c>
      <c r="G401">
        <v>61.63</v>
      </c>
      <c r="H401">
        <v>63.62</v>
      </c>
      <c r="I401">
        <v>63.62</v>
      </c>
      <c r="J401">
        <v>62.1</v>
      </c>
      <c r="K401">
        <v>61.63</v>
      </c>
      <c r="L401">
        <v>62.2</v>
      </c>
      <c r="M401">
        <v>61.63</v>
      </c>
      <c r="N401">
        <v>61.63</v>
      </c>
      <c r="O401">
        <v>61.56</v>
      </c>
      <c r="P401">
        <v>52.72</v>
      </c>
      <c r="Q401">
        <v>56.66</v>
      </c>
      <c r="R401">
        <f t="shared" si="0"/>
        <v>3.1</v>
      </c>
      <c r="S401">
        <v>61.63</v>
      </c>
    </row>
    <row r="402" spans="1:19">
      <c r="A402" t="s">
        <v>507</v>
      </c>
      <c r="B402">
        <v>61</v>
      </c>
      <c r="C402">
        <v>86</v>
      </c>
      <c r="E402">
        <v>61.63</v>
      </c>
      <c r="F402">
        <v>62.25</v>
      </c>
      <c r="G402">
        <v>61.63</v>
      </c>
      <c r="H402">
        <v>63.62</v>
      </c>
      <c r="I402">
        <v>63.62</v>
      </c>
      <c r="J402">
        <v>62.1</v>
      </c>
      <c r="K402">
        <v>61.63</v>
      </c>
      <c r="L402">
        <v>62.2</v>
      </c>
      <c r="M402">
        <v>61.63</v>
      </c>
      <c r="N402">
        <v>61.63</v>
      </c>
      <c r="O402">
        <v>61.56</v>
      </c>
      <c r="P402">
        <v>52.72</v>
      </c>
      <c r="Q402">
        <v>56.66</v>
      </c>
      <c r="R402">
        <f t="shared" si="0"/>
        <v>3.0500000000000003</v>
      </c>
      <c r="S402">
        <v>61.63</v>
      </c>
    </row>
    <row r="403" spans="1:19">
      <c r="A403" t="s">
        <v>508</v>
      </c>
      <c r="B403">
        <v>60</v>
      </c>
      <c r="C403">
        <v>86</v>
      </c>
      <c r="E403">
        <v>61.63</v>
      </c>
      <c r="F403">
        <v>62.25</v>
      </c>
      <c r="G403">
        <v>61.63</v>
      </c>
      <c r="H403">
        <v>63.62</v>
      </c>
      <c r="I403">
        <v>63.62</v>
      </c>
      <c r="J403">
        <v>62.1</v>
      </c>
      <c r="K403">
        <v>61.63</v>
      </c>
      <c r="L403">
        <v>62.2</v>
      </c>
      <c r="M403">
        <v>61.63</v>
      </c>
      <c r="N403">
        <v>61.63</v>
      </c>
      <c r="O403">
        <v>61.56</v>
      </c>
      <c r="P403">
        <v>52.72</v>
      </c>
      <c r="Q403">
        <v>56.66</v>
      </c>
      <c r="R403">
        <f t="shared" si="0"/>
        <v>3</v>
      </c>
      <c r="S403">
        <v>61.63</v>
      </c>
    </row>
    <row r="404" spans="1:19">
      <c r="A404" t="s">
        <v>509</v>
      </c>
      <c r="B404">
        <v>59</v>
      </c>
      <c r="C404">
        <v>85</v>
      </c>
      <c r="E404">
        <v>61.36</v>
      </c>
      <c r="F404">
        <v>61.53</v>
      </c>
      <c r="G404">
        <v>61.36</v>
      </c>
      <c r="H404">
        <v>63.36</v>
      </c>
      <c r="I404">
        <v>63.36</v>
      </c>
      <c r="J404">
        <v>61.8</v>
      </c>
      <c r="K404">
        <v>61.36</v>
      </c>
      <c r="L404">
        <v>61.9</v>
      </c>
      <c r="M404">
        <v>61.36</v>
      </c>
      <c r="N404">
        <v>61.36</v>
      </c>
      <c r="O404">
        <v>61.3</v>
      </c>
      <c r="P404">
        <v>52.41</v>
      </c>
      <c r="Q404">
        <v>56.65</v>
      </c>
      <c r="R404">
        <f t="shared" si="0"/>
        <v>2.95</v>
      </c>
      <c r="S404">
        <v>61.36</v>
      </c>
    </row>
    <row r="405" spans="1:19">
      <c r="A405" t="s">
        <v>510</v>
      </c>
      <c r="B405">
        <v>58</v>
      </c>
      <c r="C405">
        <v>85</v>
      </c>
      <c r="E405">
        <v>61.36</v>
      </c>
      <c r="F405">
        <v>61.53</v>
      </c>
      <c r="G405">
        <v>61.36</v>
      </c>
      <c r="H405">
        <v>63.36</v>
      </c>
      <c r="I405">
        <v>63.36</v>
      </c>
      <c r="J405">
        <v>61.8</v>
      </c>
      <c r="K405">
        <v>61.36</v>
      </c>
      <c r="L405">
        <v>61.9</v>
      </c>
      <c r="M405">
        <v>61.36</v>
      </c>
      <c r="N405">
        <v>61.36</v>
      </c>
      <c r="O405">
        <v>61.3</v>
      </c>
      <c r="P405">
        <v>52.41</v>
      </c>
      <c r="Q405">
        <v>56.65</v>
      </c>
      <c r="R405">
        <f t="shared" si="0"/>
        <v>2.9000000000000004</v>
      </c>
      <c r="S405">
        <v>61.36</v>
      </c>
    </row>
    <row r="406" spans="1:19">
      <c r="A406" t="s">
        <v>511</v>
      </c>
      <c r="B406">
        <v>57</v>
      </c>
      <c r="C406">
        <v>84</v>
      </c>
      <c r="E406">
        <v>61.11</v>
      </c>
      <c r="F406">
        <v>60.99</v>
      </c>
      <c r="G406">
        <v>61.11</v>
      </c>
      <c r="H406">
        <v>63.1</v>
      </c>
      <c r="I406">
        <v>63.1</v>
      </c>
      <c r="J406">
        <v>61.52</v>
      </c>
      <c r="K406">
        <v>61.11</v>
      </c>
      <c r="L406">
        <v>61.6</v>
      </c>
      <c r="M406">
        <v>61.1</v>
      </c>
      <c r="N406">
        <v>61.1</v>
      </c>
      <c r="O406">
        <v>61.14</v>
      </c>
      <c r="P406">
        <v>52.19</v>
      </c>
      <c r="Q406">
        <v>56.64</v>
      </c>
      <c r="R406">
        <f t="shared" si="0"/>
        <v>2.85</v>
      </c>
      <c r="S406">
        <v>61.11</v>
      </c>
    </row>
    <row r="407" spans="1:19">
      <c r="A407" t="s">
        <v>512</v>
      </c>
      <c r="B407">
        <v>56</v>
      </c>
      <c r="C407">
        <v>84</v>
      </c>
      <c r="E407">
        <v>61.11</v>
      </c>
      <c r="F407">
        <v>60.99</v>
      </c>
      <c r="G407">
        <v>61.11</v>
      </c>
      <c r="H407">
        <v>63.1</v>
      </c>
      <c r="I407">
        <v>63.1</v>
      </c>
      <c r="J407">
        <v>61.52</v>
      </c>
      <c r="K407">
        <v>61.11</v>
      </c>
      <c r="L407">
        <v>61.6</v>
      </c>
      <c r="M407">
        <v>61.1</v>
      </c>
      <c r="N407">
        <v>61.1</v>
      </c>
      <c r="O407">
        <v>61.14</v>
      </c>
      <c r="P407">
        <v>52.19</v>
      </c>
      <c r="Q407">
        <v>56.64</v>
      </c>
      <c r="R407">
        <f t="shared" si="0"/>
        <v>2.8000000000000003</v>
      </c>
      <c r="S407">
        <v>61.11</v>
      </c>
    </row>
    <row r="408" spans="1:19">
      <c r="A408" t="s">
        <v>513</v>
      </c>
      <c r="B408">
        <v>55</v>
      </c>
      <c r="C408">
        <v>83</v>
      </c>
      <c r="E408">
        <v>60.86</v>
      </c>
      <c r="F408">
        <v>60.42</v>
      </c>
      <c r="G408">
        <v>60.86</v>
      </c>
      <c r="H408">
        <v>62.85</v>
      </c>
      <c r="I408">
        <v>62.85</v>
      </c>
      <c r="J408">
        <v>61.24</v>
      </c>
      <c r="K408">
        <v>60.86</v>
      </c>
      <c r="L408">
        <v>61.3</v>
      </c>
      <c r="M408">
        <v>60.85</v>
      </c>
      <c r="N408">
        <v>60.85</v>
      </c>
      <c r="O408">
        <v>60.66</v>
      </c>
      <c r="P408">
        <v>51.98</v>
      </c>
      <c r="Q408">
        <v>56.63</v>
      </c>
      <c r="R408">
        <f t="shared" si="0"/>
        <v>2.75</v>
      </c>
      <c r="S408">
        <v>60.86</v>
      </c>
    </row>
    <row r="409" spans="1:19">
      <c r="A409" t="s">
        <v>514</v>
      </c>
      <c r="B409">
        <v>54</v>
      </c>
      <c r="C409">
        <v>82</v>
      </c>
      <c r="E409">
        <v>60.62</v>
      </c>
      <c r="F409">
        <v>59.97</v>
      </c>
      <c r="G409">
        <v>60.62</v>
      </c>
      <c r="H409">
        <v>62.61</v>
      </c>
      <c r="I409">
        <v>62.61</v>
      </c>
      <c r="J409">
        <v>60.97</v>
      </c>
      <c r="K409">
        <v>60.62</v>
      </c>
      <c r="L409">
        <v>60.9</v>
      </c>
      <c r="M409">
        <v>60.61</v>
      </c>
      <c r="N409">
        <v>60.61</v>
      </c>
      <c r="O409">
        <v>60.37</v>
      </c>
      <c r="P409">
        <v>51.78</v>
      </c>
      <c r="Q409">
        <v>56.62</v>
      </c>
      <c r="R409">
        <f t="shared" si="0"/>
        <v>2.7</v>
      </c>
      <c r="S409">
        <v>60.62</v>
      </c>
    </row>
    <row r="410" spans="1:19">
      <c r="A410" t="s">
        <v>515</v>
      </c>
      <c r="B410">
        <v>53</v>
      </c>
      <c r="C410">
        <v>81</v>
      </c>
      <c r="E410">
        <v>60.39</v>
      </c>
      <c r="F410">
        <v>59.5</v>
      </c>
      <c r="G410">
        <v>60.39</v>
      </c>
      <c r="H410">
        <v>62.38</v>
      </c>
      <c r="I410">
        <v>62.38</v>
      </c>
      <c r="J410">
        <v>60.7</v>
      </c>
      <c r="K410">
        <v>60.39</v>
      </c>
      <c r="L410">
        <v>60.6</v>
      </c>
      <c r="M410">
        <v>60.38</v>
      </c>
      <c r="N410">
        <v>60.38</v>
      </c>
      <c r="O410">
        <v>59.92</v>
      </c>
      <c r="P410">
        <v>51.58</v>
      </c>
      <c r="Q410">
        <v>56.61</v>
      </c>
      <c r="R410">
        <f t="shared" si="0"/>
        <v>2.6500000000000004</v>
      </c>
      <c r="S410">
        <v>60.39</v>
      </c>
    </row>
    <row r="411" spans="1:19">
      <c r="A411" t="s">
        <v>516</v>
      </c>
      <c r="B411">
        <v>52</v>
      </c>
      <c r="C411">
        <v>78</v>
      </c>
      <c r="E411">
        <v>59.67</v>
      </c>
      <c r="F411">
        <v>58.42</v>
      </c>
      <c r="G411">
        <v>59.67</v>
      </c>
      <c r="H411">
        <v>61.67</v>
      </c>
      <c r="I411">
        <v>61.67</v>
      </c>
      <c r="J411">
        <v>59.93</v>
      </c>
      <c r="K411">
        <v>59.67</v>
      </c>
      <c r="L411">
        <v>59.6</v>
      </c>
      <c r="M411">
        <v>59.67</v>
      </c>
      <c r="N411">
        <v>59.67</v>
      </c>
      <c r="O411">
        <v>59.12</v>
      </c>
      <c r="P411">
        <v>50.97</v>
      </c>
      <c r="Q411">
        <v>56.58</v>
      </c>
      <c r="R411">
        <f t="shared" si="0"/>
        <v>2.6</v>
      </c>
      <c r="S411">
        <v>59.67</v>
      </c>
    </row>
    <row r="412" spans="1:19">
      <c r="A412" t="s">
        <v>517</v>
      </c>
      <c r="B412">
        <v>51</v>
      </c>
      <c r="C412">
        <v>76</v>
      </c>
      <c r="E412">
        <v>59.18</v>
      </c>
      <c r="F412">
        <v>57.6</v>
      </c>
      <c r="G412">
        <v>59.18</v>
      </c>
      <c r="H412">
        <v>61.17</v>
      </c>
      <c r="I412">
        <v>61.17</v>
      </c>
      <c r="J412">
        <v>59.44</v>
      </c>
      <c r="K412">
        <v>59.18</v>
      </c>
      <c r="L412">
        <v>59.1</v>
      </c>
      <c r="M412">
        <v>59.17</v>
      </c>
      <c r="N412">
        <v>59.17</v>
      </c>
      <c r="O412">
        <v>58.57</v>
      </c>
      <c r="P412">
        <v>50.54</v>
      </c>
      <c r="Q412">
        <v>56.56</v>
      </c>
      <c r="R412">
        <f t="shared" si="0"/>
        <v>2.5500000000000003</v>
      </c>
      <c r="S412">
        <v>59.18</v>
      </c>
    </row>
    <row r="413" spans="1:19">
      <c r="A413" t="s">
        <v>518</v>
      </c>
      <c r="B413">
        <v>50</v>
      </c>
      <c r="C413">
        <v>73</v>
      </c>
      <c r="E413">
        <v>58.36</v>
      </c>
      <c r="F413">
        <v>56.47</v>
      </c>
      <c r="G413">
        <v>58.36</v>
      </c>
      <c r="H413">
        <v>60.35</v>
      </c>
      <c r="I413">
        <v>60.35</v>
      </c>
      <c r="J413">
        <v>58.71</v>
      </c>
      <c r="K413">
        <v>58.36</v>
      </c>
      <c r="L413">
        <v>58.3</v>
      </c>
      <c r="M413">
        <v>58.35</v>
      </c>
      <c r="N413">
        <v>58.35</v>
      </c>
      <c r="O413">
        <v>57.55</v>
      </c>
      <c r="P413">
        <v>49.84</v>
      </c>
      <c r="Q413">
        <v>56.53</v>
      </c>
      <c r="R413">
        <f t="shared" si="0"/>
        <v>2.5</v>
      </c>
      <c r="S413">
        <v>58.36</v>
      </c>
    </row>
    <row r="414" spans="1:19">
      <c r="A414" t="s">
        <v>519</v>
      </c>
      <c r="B414">
        <v>49</v>
      </c>
      <c r="C414">
        <v>69</v>
      </c>
      <c r="E414">
        <v>57.26</v>
      </c>
      <c r="F414">
        <v>54.86</v>
      </c>
      <c r="G414">
        <v>57.26</v>
      </c>
      <c r="H414">
        <v>59.25</v>
      </c>
      <c r="I414">
        <v>59.25</v>
      </c>
      <c r="J414">
        <v>57.7</v>
      </c>
      <c r="K414">
        <v>57.26</v>
      </c>
      <c r="L414">
        <v>57.2</v>
      </c>
      <c r="M414">
        <v>57.25</v>
      </c>
      <c r="N414">
        <v>57.25</v>
      </c>
      <c r="O414">
        <v>56.43</v>
      </c>
      <c r="P414">
        <v>48.9</v>
      </c>
      <c r="Q414">
        <v>56.49</v>
      </c>
      <c r="R414">
        <f t="shared" si="0"/>
        <v>2.4500000000000002</v>
      </c>
      <c r="S414">
        <v>57.26</v>
      </c>
    </row>
    <row r="415" spans="1:19">
      <c r="A415" t="s">
        <v>520</v>
      </c>
      <c r="B415">
        <v>48</v>
      </c>
      <c r="C415">
        <v>61</v>
      </c>
      <c r="E415">
        <v>54.86</v>
      </c>
      <c r="F415">
        <v>52.45</v>
      </c>
      <c r="G415">
        <v>54.86</v>
      </c>
      <c r="H415">
        <v>56.85</v>
      </c>
      <c r="I415">
        <v>56.85</v>
      </c>
      <c r="J415">
        <v>55.41</v>
      </c>
      <c r="K415">
        <v>54.86</v>
      </c>
      <c r="L415">
        <v>54.8</v>
      </c>
      <c r="M415">
        <v>54.85</v>
      </c>
      <c r="N415">
        <v>54.85</v>
      </c>
      <c r="O415">
        <v>54.19</v>
      </c>
      <c r="P415">
        <v>46.85</v>
      </c>
      <c r="Q415">
        <v>56.41</v>
      </c>
      <c r="R415">
        <f t="shared" si="0"/>
        <v>2.4000000000000004</v>
      </c>
      <c r="S415">
        <v>54.86</v>
      </c>
    </row>
    <row r="416" spans="1:19">
      <c r="A416" t="s">
        <v>521</v>
      </c>
      <c r="B416">
        <v>47</v>
      </c>
      <c r="C416">
        <v>52</v>
      </c>
      <c r="E416">
        <v>51.58</v>
      </c>
      <c r="F416">
        <v>49.38</v>
      </c>
      <c r="G416">
        <v>51.58</v>
      </c>
      <c r="H416">
        <v>53.58</v>
      </c>
      <c r="I416">
        <v>53.58</v>
      </c>
      <c r="J416">
        <v>52.22</v>
      </c>
      <c r="K416">
        <v>51.58</v>
      </c>
      <c r="L416">
        <v>51.5</v>
      </c>
      <c r="M416">
        <v>51.58</v>
      </c>
      <c r="N416">
        <v>51.58</v>
      </c>
      <c r="O416">
        <v>51.04</v>
      </c>
      <c r="P416">
        <v>44.14</v>
      </c>
      <c r="Q416">
        <v>56.32</v>
      </c>
      <c r="R416">
        <f t="shared" si="0"/>
        <v>2.35</v>
      </c>
      <c r="S416">
        <v>51.58</v>
      </c>
    </row>
    <row r="417" spans="1:19">
      <c r="A417" t="s">
        <v>522</v>
      </c>
      <c r="B417">
        <v>46</v>
      </c>
      <c r="C417">
        <v>44</v>
      </c>
      <c r="E417">
        <v>48.4</v>
      </c>
      <c r="F417">
        <v>46.58</v>
      </c>
      <c r="G417">
        <v>48.4</v>
      </c>
      <c r="H417">
        <v>49.79</v>
      </c>
      <c r="I417">
        <v>49.79</v>
      </c>
      <c r="J417">
        <v>48.93</v>
      </c>
      <c r="K417">
        <v>48.4</v>
      </c>
      <c r="L417">
        <v>48.4</v>
      </c>
      <c r="M417">
        <v>48.4</v>
      </c>
      <c r="N417">
        <v>48.4</v>
      </c>
      <c r="O417">
        <v>48.3</v>
      </c>
      <c r="P417">
        <v>41.34</v>
      </c>
      <c r="Q417">
        <v>56.24</v>
      </c>
      <c r="R417">
        <f t="shared" si="0"/>
        <v>2.3000000000000003</v>
      </c>
      <c r="S417">
        <v>48.4</v>
      </c>
    </row>
    <row r="418" spans="1:19">
      <c r="A418" t="s">
        <v>523</v>
      </c>
      <c r="B418">
        <v>45</v>
      </c>
      <c r="C418">
        <v>35</v>
      </c>
      <c r="E418">
        <v>44.98</v>
      </c>
      <c r="F418">
        <v>44.05</v>
      </c>
      <c r="G418">
        <v>44.98</v>
      </c>
      <c r="H418">
        <v>45.37</v>
      </c>
      <c r="I418">
        <v>45.37</v>
      </c>
      <c r="J418">
        <v>45.25</v>
      </c>
      <c r="K418">
        <v>44.98</v>
      </c>
      <c r="L418">
        <v>45</v>
      </c>
      <c r="M418">
        <v>44.97</v>
      </c>
      <c r="N418">
        <v>44.97</v>
      </c>
      <c r="O418">
        <v>45.18</v>
      </c>
      <c r="P418">
        <v>38.409999999999997</v>
      </c>
      <c r="Q418">
        <v>56.15</v>
      </c>
      <c r="R418">
        <f t="shared" si="0"/>
        <v>2.25</v>
      </c>
      <c r="S418">
        <v>44.98</v>
      </c>
    </row>
    <row r="419" spans="1:19">
      <c r="A419" t="s">
        <v>524</v>
      </c>
      <c r="B419">
        <v>44</v>
      </c>
      <c r="C419">
        <v>26</v>
      </c>
      <c r="E419">
        <v>41.81</v>
      </c>
      <c r="F419">
        <v>42.01</v>
      </c>
      <c r="G419">
        <v>41.81</v>
      </c>
      <c r="H419">
        <v>41.8</v>
      </c>
      <c r="I419">
        <v>41.8</v>
      </c>
      <c r="J419">
        <v>42.13</v>
      </c>
      <c r="K419">
        <v>41.81</v>
      </c>
      <c r="L419">
        <v>41.8</v>
      </c>
      <c r="M419">
        <v>41.8</v>
      </c>
      <c r="N419">
        <v>41.8</v>
      </c>
      <c r="O419">
        <v>42.2</v>
      </c>
      <c r="P419">
        <v>35.71</v>
      </c>
      <c r="Q419">
        <v>56.06</v>
      </c>
      <c r="R419">
        <f t="shared" si="0"/>
        <v>2.2000000000000002</v>
      </c>
      <c r="S419">
        <v>41.81</v>
      </c>
    </row>
    <row r="420" spans="1:19">
      <c r="A420" t="s">
        <v>525</v>
      </c>
      <c r="B420">
        <v>43</v>
      </c>
      <c r="C420">
        <v>16</v>
      </c>
      <c r="E420">
        <v>38.15</v>
      </c>
      <c r="F420">
        <v>40.049999999999997</v>
      </c>
      <c r="G420">
        <v>38.15</v>
      </c>
      <c r="H420">
        <v>38.14</v>
      </c>
      <c r="I420">
        <v>38.14</v>
      </c>
      <c r="J420">
        <v>39.24</v>
      </c>
      <c r="K420">
        <v>38.15</v>
      </c>
      <c r="L420">
        <v>38.200000000000003</v>
      </c>
      <c r="M420">
        <v>38.15</v>
      </c>
      <c r="N420">
        <v>38.15</v>
      </c>
      <c r="O420">
        <v>38.61</v>
      </c>
      <c r="P420">
        <v>32.58</v>
      </c>
      <c r="Q420">
        <v>55.96</v>
      </c>
      <c r="R420">
        <f t="shared" si="0"/>
        <v>2.15</v>
      </c>
      <c r="S420">
        <v>38.15</v>
      </c>
    </row>
    <row r="421" spans="1:19">
      <c r="A421" t="s">
        <v>526</v>
      </c>
      <c r="B421">
        <v>42</v>
      </c>
      <c r="C421">
        <v>8</v>
      </c>
      <c r="E421">
        <v>35.270000000000003</v>
      </c>
      <c r="F421">
        <v>38.229999999999997</v>
      </c>
      <c r="G421">
        <v>35.270000000000003</v>
      </c>
      <c r="H421">
        <v>35.26</v>
      </c>
      <c r="I421">
        <v>35.26</v>
      </c>
      <c r="J421">
        <v>36.44</v>
      </c>
      <c r="K421">
        <v>35.270000000000003</v>
      </c>
      <c r="L421">
        <v>35.299999999999997</v>
      </c>
      <c r="M421">
        <v>35.26</v>
      </c>
      <c r="N421">
        <v>35.26</v>
      </c>
      <c r="O421">
        <v>35.46</v>
      </c>
      <c r="P421">
        <v>30.12</v>
      </c>
      <c r="Q421">
        <v>55.88</v>
      </c>
      <c r="R421">
        <f t="shared" si="0"/>
        <v>2.1</v>
      </c>
      <c r="S421">
        <v>35.270000000000003</v>
      </c>
    </row>
    <row r="422" spans="1:19">
      <c r="A422" t="s">
        <v>527</v>
      </c>
      <c r="B422">
        <v>41</v>
      </c>
      <c r="C422">
        <v>5</v>
      </c>
      <c r="E422">
        <v>33.82</v>
      </c>
      <c r="F422">
        <v>37.26</v>
      </c>
      <c r="G422">
        <v>33.82</v>
      </c>
      <c r="H422">
        <v>33.81</v>
      </c>
      <c r="I422">
        <v>33.81</v>
      </c>
      <c r="J422">
        <v>34.51</v>
      </c>
      <c r="K422">
        <v>33.82</v>
      </c>
      <c r="L422">
        <v>33.9</v>
      </c>
      <c r="M422">
        <v>33.81</v>
      </c>
      <c r="N422">
        <v>33.81</v>
      </c>
      <c r="O422">
        <v>34.1</v>
      </c>
      <c r="P422">
        <v>28.88</v>
      </c>
      <c r="Q422">
        <v>55.85</v>
      </c>
      <c r="R422">
        <f t="shared" si="0"/>
        <v>2.0500000000000003</v>
      </c>
      <c r="S422">
        <v>33.82</v>
      </c>
    </row>
    <row r="423" spans="1:19">
      <c r="A423" t="s">
        <v>528</v>
      </c>
      <c r="B423">
        <v>40</v>
      </c>
      <c r="C423">
        <v>3</v>
      </c>
      <c r="E423">
        <v>32.6</v>
      </c>
      <c r="F423">
        <v>36.39</v>
      </c>
      <c r="G423">
        <v>32.6</v>
      </c>
      <c r="H423">
        <v>32.6</v>
      </c>
      <c r="I423">
        <v>32.6</v>
      </c>
      <c r="J423">
        <v>32.83</v>
      </c>
      <c r="K423">
        <v>32.6</v>
      </c>
      <c r="L423">
        <v>32.6</v>
      </c>
      <c r="M423">
        <v>32.6</v>
      </c>
      <c r="N423">
        <v>32.6</v>
      </c>
      <c r="O423">
        <v>32.83</v>
      </c>
      <c r="P423">
        <v>27.84</v>
      </c>
      <c r="Q423">
        <v>55.83</v>
      </c>
      <c r="R423">
        <f t="shared" si="0"/>
        <v>2</v>
      </c>
      <c r="S423">
        <v>32.6</v>
      </c>
    </row>
    <row r="424" spans="1:19">
      <c r="A424" t="s">
        <v>529</v>
      </c>
      <c r="B424">
        <v>39</v>
      </c>
      <c r="C424">
        <v>1</v>
      </c>
      <c r="E424">
        <v>30.98</v>
      </c>
      <c r="F424">
        <v>34.659999999999997</v>
      </c>
      <c r="G424">
        <v>30.8</v>
      </c>
      <c r="H424">
        <v>30.8</v>
      </c>
      <c r="I424">
        <v>30.8</v>
      </c>
      <c r="J424">
        <v>30.72</v>
      </c>
      <c r="K424">
        <v>30.8</v>
      </c>
      <c r="L424">
        <v>29.9</v>
      </c>
      <c r="M424">
        <v>30.8</v>
      </c>
      <c r="N424">
        <v>30.8</v>
      </c>
      <c r="O424">
        <v>30.41</v>
      </c>
      <c r="P424">
        <v>26.31</v>
      </c>
      <c r="Q424">
        <v>55.81</v>
      </c>
      <c r="R424">
        <f t="shared" si="0"/>
        <v>1.9500000000000002</v>
      </c>
      <c r="S424">
        <v>30.8</v>
      </c>
    </row>
    <row r="425" spans="1:19">
      <c r="A425" t="s">
        <v>530</v>
      </c>
      <c r="B425">
        <v>38</v>
      </c>
      <c r="C425">
        <v>1</v>
      </c>
      <c r="E425">
        <v>30.98</v>
      </c>
      <c r="F425">
        <v>34.659999999999997</v>
      </c>
      <c r="G425">
        <v>30.8</v>
      </c>
      <c r="H425">
        <v>30.8</v>
      </c>
      <c r="I425">
        <v>30.8</v>
      </c>
      <c r="J425">
        <v>30.72</v>
      </c>
      <c r="K425">
        <v>30.8</v>
      </c>
      <c r="L425">
        <v>29.9</v>
      </c>
      <c r="M425">
        <v>30.8</v>
      </c>
      <c r="N425">
        <v>30.8</v>
      </c>
      <c r="O425">
        <v>30.41</v>
      </c>
      <c r="P425">
        <v>26.31</v>
      </c>
      <c r="Q425">
        <v>55.81</v>
      </c>
      <c r="R425">
        <f t="shared" si="0"/>
        <v>1.9000000000000001</v>
      </c>
      <c r="S425">
        <v>30.8</v>
      </c>
    </row>
    <row r="426" spans="1:19">
      <c r="A426" t="s">
        <v>531</v>
      </c>
      <c r="B426">
        <v>37</v>
      </c>
      <c r="C426">
        <v>0</v>
      </c>
      <c r="E426">
        <v>28.8</v>
      </c>
      <c r="F426">
        <v>33.44</v>
      </c>
      <c r="G426">
        <v>28.8</v>
      </c>
      <c r="H426">
        <v>28.8</v>
      </c>
      <c r="I426">
        <v>28.8</v>
      </c>
      <c r="J426">
        <v>28.08</v>
      </c>
      <c r="K426">
        <v>28.8</v>
      </c>
      <c r="L426">
        <v>25.9</v>
      </c>
      <c r="M426">
        <v>28.8</v>
      </c>
      <c r="N426">
        <v>28.8</v>
      </c>
      <c r="O426">
        <v>28.02</v>
      </c>
      <c r="P426">
        <v>0</v>
      </c>
      <c r="Q426">
        <v>0</v>
      </c>
      <c r="R426">
        <f t="shared" si="0"/>
        <v>1.85</v>
      </c>
      <c r="S426">
        <v>28.8</v>
      </c>
    </row>
    <row r="427" spans="1:19">
      <c r="A427" t="s">
        <v>532</v>
      </c>
      <c r="B427">
        <v>36</v>
      </c>
      <c r="C427">
        <v>0</v>
      </c>
      <c r="E427">
        <v>28.8</v>
      </c>
      <c r="F427">
        <v>33.44</v>
      </c>
      <c r="G427">
        <v>28.8</v>
      </c>
      <c r="H427">
        <v>28.8</v>
      </c>
      <c r="I427">
        <v>28.8</v>
      </c>
      <c r="J427">
        <v>28.08</v>
      </c>
      <c r="K427">
        <v>28.8</v>
      </c>
      <c r="L427">
        <v>25.9</v>
      </c>
      <c r="M427">
        <v>28.8</v>
      </c>
      <c r="N427">
        <v>28.8</v>
      </c>
      <c r="O427">
        <v>28.02</v>
      </c>
      <c r="P427">
        <v>0</v>
      </c>
      <c r="Q427">
        <v>0</v>
      </c>
      <c r="R427">
        <f t="shared" si="0"/>
        <v>1.8</v>
      </c>
      <c r="S427">
        <v>28.8</v>
      </c>
    </row>
    <row r="428" spans="1:19">
      <c r="A428" t="s">
        <v>533</v>
      </c>
      <c r="B428">
        <v>68</v>
      </c>
      <c r="C428">
        <v>100</v>
      </c>
      <c r="E428">
        <v>66.5</v>
      </c>
      <c r="F428">
        <v>73</v>
      </c>
      <c r="G428">
        <v>66.5</v>
      </c>
      <c r="H428">
        <v>68.3</v>
      </c>
      <c r="I428">
        <v>68.3</v>
      </c>
      <c r="J428">
        <v>66.760000000000005</v>
      </c>
      <c r="K428">
        <v>67</v>
      </c>
      <c r="L428">
        <v>67</v>
      </c>
      <c r="M428">
        <v>66.5</v>
      </c>
      <c r="N428">
        <v>66.5</v>
      </c>
      <c r="O428">
        <v>68.73</v>
      </c>
      <c r="P428">
        <v>56.8</v>
      </c>
      <c r="Q428">
        <v>56.8</v>
      </c>
      <c r="R428">
        <f t="shared" si="0"/>
        <v>3.4000000000000004</v>
      </c>
      <c r="S428">
        <v>67.8</v>
      </c>
    </row>
    <row r="429" spans="1:19">
      <c r="A429" t="s">
        <v>534</v>
      </c>
      <c r="B429">
        <v>67</v>
      </c>
      <c r="C429">
        <v>99</v>
      </c>
      <c r="E429">
        <v>66.22</v>
      </c>
      <c r="F429">
        <v>72.66</v>
      </c>
      <c r="G429">
        <v>66.3</v>
      </c>
      <c r="H429">
        <v>68.3</v>
      </c>
      <c r="I429">
        <v>68.3</v>
      </c>
      <c r="J429">
        <v>66.67</v>
      </c>
      <c r="K429">
        <v>66.7</v>
      </c>
      <c r="L429">
        <v>66.7</v>
      </c>
      <c r="M429">
        <v>66.3</v>
      </c>
      <c r="N429">
        <v>66.3</v>
      </c>
      <c r="O429">
        <v>67.989999999999995</v>
      </c>
      <c r="P429">
        <v>56.63</v>
      </c>
      <c r="Q429">
        <v>56.79</v>
      </c>
      <c r="R429">
        <f t="shared" si="0"/>
        <v>3.35</v>
      </c>
      <c r="S429">
        <v>66.7</v>
      </c>
    </row>
    <row r="430" spans="1:19">
      <c r="A430" t="s">
        <v>535</v>
      </c>
      <c r="B430">
        <v>66</v>
      </c>
      <c r="C430">
        <v>98</v>
      </c>
      <c r="E430">
        <v>65.680000000000007</v>
      </c>
      <c r="F430">
        <v>71.38</v>
      </c>
      <c r="G430">
        <v>65.62</v>
      </c>
      <c r="H430">
        <v>67.61</v>
      </c>
      <c r="I430">
        <v>67.61</v>
      </c>
      <c r="J430">
        <v>66.290000000000006</v>
      </c>
      <c r="K430">
        <v>66.02</v>
      </c>
      <c r="L430">
        <v>66.3</v>
      </c>
      <c r="M430">
        <v>65.61</v>
      </c>
      <c r="N430">
        <v>65.61</v>
      </c>
      <c r="O430">
        <v>67.12</v>
      </c>
      <c r="P430">
        <v>56.04</v>
      </c>
      <c r="Q430">
        <v>56.78</v>
      </c>
      <c r="R430">
        <f t="shared" si="0"/>
        <v>3.3000000000000003</v>
      </c>
      <c r="S430">
        <v>65.819999999999993</v>
      </c>
    </row>
    <row r="431" spans="1:19">
      <c r="A431" t="s">
        <v>536</v>
      </c>
      <c r="B431">
        <v>65</v>
      </c>
      <c r="C431">
        <v>95</v>
      </c>
      <c r="E431">
        <v>64.33</v>
      </c>
      <c r="F431">
        <v>66.739999999999995</v>
      </c>
      <c r="G431">
        <v>64.33</v>
      </c>
      <c r="H431">
        <v>66.319999999999993</v>
      </c>
      <c r="I431">
        <v>66.319999999999993</v>
      </c>
      <c r="J431">
        <v>65.150000000000006</v>
      </c>
      <c r="K431">
        <v>64.33</v>
      </c>
      <c r="L431">
        <v>65.099999999999994</v>
      </c>
      <c r="M431">
        <v>64.319999999999993</v>
      </c>
      <c r="N431">
        <v>64.319999999999993</v>
      </c>
      <c r="O431">
        <v>65.400000000000006</v>
      </c>
      <c r="P431">
        <v>54.94</v>
      </c>
      <c r="Q431">
        <v>56.75</v>
      </c>
      <c r="R431">
        <f t="shared" si="0"/>
        <v>3.25</v>
      </c>
      <c r="S431">
        <v>64.33</v>
      </c>
    </row>
    <row r="432" spans="1:19">
      <c r="A432" t="s">
        <v>537</v>
      </c>
      <c r="B432">
        <v>64</v>
      </c>
      <c r="C432">
        <v>91</v>
      </c>
      <c r="E432">
        <v>62.95</v>
      </c>
      <c r="F432">
        <v>64.75</v>
      </c>
      <c r="G432">
        <v>62.95</v>
      </c>
      <c r="H432">
        <v>64.95</v>
      </c>
      <c r="I432">
        <v>64.95</v>
      </c>
      <c r="J432">
        <v>63.71</v>
      </c>
      <c r="K432">
        <v>62.95</v>
      </c>
      <c r="L432">
        <v>63.6</v>
      </c>
      <c r="M432">
        <v>62.95</v>
      </c>
      <c r="N432">
        <v>62.95</v>
      </c>
      <c r="O432">
        <v>63.31</v>
      </c>
      <c r="P432">
        <v>53.77</v>
      </c>
      <c r="Q432">
        <v>56.71</v>
      </c>
      <c r="R432">
        <f t="shared" si="0"/>
        <v>3.2</v>
      </c>
      <c r="S432">
        <v>62.95</v>
      </c>
    </row>
    <row r="433" spans="1:19">
      <c r="A433" t="s">
        <v>538</v>
      </c>
      <c r="B433">
        <v>63</v>
      </c>
      <c r="C433">
        <v>87</v>
      </c>
      <c r="E433">
        <v>61.9</v>
      </c>
      <c r="F433">
        <v>62.79</v>
      </c>
      <c r="G433">
        <v>61.9</v>
      </c>
      <c r="H433">
        <v>63.89</v>
      </c>
      <c r="I433">
        <v>63.89</v>
      </c>
      <c r="J433">
        <v>62.4</v>
      </c>
      <c r="K433">
        <v>61.9</v>
      </c>
      <c r="L433">
        <v>62.5</v>
      </c>
      <c r="M433">
        <v>61.89</v>
      </c>
      <c r="N433">
        <v>61.89</v>
      </c>
      <c r="O433">
        <v>61.93</v>
      </c>
      <c r="P433">
        <v>52.87</v>
      </c>
      <c r="Q433">
        <v>56.67</v>
      </c>
      <c r="R433">
        <f t="shared" si="0"/>
        <v>3.1500000000000004</v>
      </c>
      <c r="S433">
        <v>61.9</v>
      </c>
    </row>
    <row r="434" spans="1:19">
      <c r="A434" t="s">
        <v>539</v>
      </c>
      <c r="B434">
        <v>62</v>
      </c>
      <c r="C434">
        <v>83</v>
      </c>
      <c r="E434">
        <v>60.86</v>
      </c>
      <c r="F434">
        <v>60.42</v>
      </c>
      <c r="G434">
        <v>60.86</v>
      </c>
      <c r="H434">
        <v>62.85</v>
      </c>
      <c r="I434">
        <v>62.85</v>
      </c>
      <c r="J434">
        <v>61.24</v>
      </c>
      <c r="K434">
        <v>60.86</v>
      </c>
      <c r="L434">
        <v>61.3</v>
      </c>
      <c r="M434">
        <v>60.85</v>
      </c>
      <c r="N434">
        <v>60.85</v>
      </c>
      <c r="O434">
        <v>60.66</v>
      </c>
      <c r="P434">
        <v>51.98</v>
      </c>
      <c r="Q434">
        <v>56.63</v>
      </c>
      <c r="R434">
        <f t="shared" si="0"/>
        <v>3.1</v>
      </c>
      <c r="S434">
        <v>60.86</v>
      </c>
    </row>
    <row r="435" spans="1:19">
      <c r="A435" t="s">
        <v>540</v>
      </c>
      <c r="B435">
        <v>61</v>
      </c>
      <c r="C435">
        <v>79</v>
      </c>
      <c r="E435">
        <v>59.91</v>
      </c>
      <c r="F435">
        <v>58.8</v>
      </c>
      <c r="G435">
        <v>59.91</v>
      </c>
      <c r="H435">
        <v>61.91</v>
      </c>
      <c r="I435">
        <v>61.91</v>
      </c>
      <c r="J435">
        <v>60.19</v>
      </c>
      <c r="K435">
        <v>59.91</v>
      </c>
      <c r="L435">
        <v>59.9</v>
      </c>
      <c r="M435">
        <v>59.91</v>
      </c>
      <c r="N435">
        <v>59.91</v>
      </c>
      <c r="O435">
        <v>59.41</v>
      </c>
      <c r="P435">
        <v>51.17</v>
      </c>
      <c r="Q435">
        <v>56.59</v>
      </c>
      <c r="R435">
        <f t="shared" si="0"/>
        <v>3.0500000000000003</v>
      </c>
      <c r="S435">
        <v>59.91</v>
      </c>
    </row>
    <row r="436" spans="1:19">
      <c r="A436" t="s">
        <v>541</v>
      </c>
      <c r="B436">
        <v>60</v>
      </c>
      <c r="C436">
        <v>75</v>
      </c>
      <c r="E436">
        <v>58.92</v>
      </c>
      <c r="F436">
        <v>57.19</v>
      </c>
      <c r="G436">
        <v>58.92</v>
      </c>
      <c r="H436">
        <v>60.92</v>
      </c>
      <c r="I436">
        <v>60.92</v>
      </c>
      <c r="J436">
        <v>59.2</v>
      </c>
      <c r="K436">
        <v>58.92</v>
      </c>
      <c r="L436">
        <v>58.9</v>
      </c>
      <c r="M436">
        <v>58.92</v>
      </c>
      <c r="N436">
        <v>58.92</v>
      </c>
      <c r="O436">
        <v>58.13</v>
      </c>
      <c r="P436">
        <v>50.33</v>
      </c>
      <c r="Q436">
        <v>56.55</v>
      </c>
      <c r="R436">
        <f t="shared" si="0"/>
        <v>3</v>
      </c>
      <c r="S436">
        <v>58.92</v>
      </c>
    </row>
    <row r="437" spans="1:19">
      <c r="A437" t="s">
        <v>542</v>
      </c>
      <c r="B437">
        <v>59</v>
      </c>
      <c r="C437">
        <v>71</v>
      </c>
      <c r="E437">
        <v>57.79</v>
      </c>
      <c r="F437">
        <v>55.7</v>
      </c>
      <c r="G437">
        <v>57.79</v>
      </c>
      <c r="H437">
        <v>59.79</v>
      </c>
      <c r="I437">
        <v>59.79</v>
      </c>
      <c r="J437">
        <v>58.21</v>
      </c>
      <c r="K437">
        <v>57.79</v>
      </c>
      <c r="L437">
        <v>57.7</v>
      </c>
      <c r="M437">
        <v>57.79</v>
      </c>
      <c r="N437">
        <v>57.79</v>
      </c>
      <c r="O437">
        <v>56.89</v>
      </c>
      <c r="P437">
        <v>49.36</v>
      </c>
      <c r="Q437">
        <v>56.51</v>
      </c>
      <c r="R437">
        <f t="shared" si="0"/>
        <v>2.95</v>
      </c>
      <c r="S437">
        <v>57.79</v>
      </c>
    </row>
    <row r="438" spans="1:19">
      <c r="A438" t="s">
        <v>543</v>
      </c>
      <c r="B438">
        <v>58</v>
      </c>
      <c r="C438">
        <v>69</v>
      </c>
      <c r="E438">
        <v>57.26</v>
      </c>
      <c r="F438">
        <v>54.86</v>
      </c>
      <c r="G438">
        <v>57.26</v>
      </c>
      <c r="H438">
        <v>59.25</v>
      </c>
      <c r="I438">
        <v>59.25</v>
      </c>
      <c r="J438">
        <v>57.7</v>
      </c>
      <c r="K438">
        <v>57.26</v>
      </c>
      <c r="L438">
        <v>57.2</v>
      </c>
      <c r="M438">
        <v>57.25</v>
      </c>
      <c r="N438">
        <v>57.25</v>
      </c>
      <c r="O438">
        <v>56.43</v>
      </c>
      <c r="P438">
        <v>48.9</v>
      </c>
      <c r="Q438">
        <v>56.49</v>
      </c>
      <c r="R438">
        <f t="shared" si="0"/>
        <v>2.9000000000000004</v>
      </c>
      <c r="S438">
        <v>57.26</v>
      </c>
    </row>
    <row r="439" spans="1:19">
      <c r="A439" t="s">
        <v>544</v>
      </c>
      <c r="B439">
        <v>57</v>
      </c>
      <c r="C439">
        <v>67</v>
      </c>
      <c r="E439">
        <v>56.7</v>
      </c>
      <c r="F439">
        <v>54.18</v>
      </c>
      <c r="G439">
        <v>56.7</v>
      </c>
      <c r="H439">
        <v>58.69</v>
      </c>
      <c r="I439">
        <v>58.69</v>
      </c>
      <c r="J439">
        <v>57.17</v>
      </c>
      <c r="K439">
        <v>56.7</v>
      </c>
      <c r="L439">
        <v>56.6</v>
      </c>
      <c r="M439">
        <v>56.69</v>
      </c>
      <c r="N439">
        <v>56.69</v>
      </c>
      <c r="O439">
        <v>56.02</v>
      </c>
      <c r="P439">
        <v>48.43</v>
      </c>
      <c r="Q439">
        <v>56.47</v>
      </c>
      <c r="R439">
        <f t="shared" si="0"/>
        <v>2.85</v>
      </c>
      <c r="S439">
        <v>56.7</v>
      </c>
    </row>
    <row r="440" spans="1:19">
      <c r="A440" t="s">
        <v>545</v>
      </c>
      <c r="B440">
        <v>56</v>
      </c>
      <c r="C440">
        <v>64</v>
      </c>
      <c r="E440">
        <v>55.82</v>
      </c>
      <c r="F440">
        <v>53.32</v>
      </c>
      <c r="G440">
        <v>55.82</v>
      </c>
      <c r="H440">
        <v>57.81</v>
      </c>
      <c r="I440">
        <v>57.81</v>
      </c>
      <c r="J440">
        <v>56.33</v>
      </c>
      <c r="K440">
        <v>55.82</v>
      </c>
      <c r="L440">
        <v>55.7</v>
      </c>
      <c r="M440">
        <v>55.81</v>
      </c>
      <c r="N440">
        <v>55.81</v>
      </c>
      <c r="O440">
        <v>55.25</v>
      </c>
      <c r="P440">
        <v>47.67</v>
      </c>
      <c r="Q440">
        <v>56.44</v>
      </c>
      <c r="R440">
        <f t="shared" si="0"/>
        <v>2.8000000000000003</v>
      </c>
      <c r="S440">
        <v>55.82</v>
      </c>
    </row>
    <row r="441" spans="1:19">
      <c r="A441" t="s">
        <v>546</v>
      </c>
      <c r="B441">
        <v>55</v>
      </c>
      <c r="C441">
        <v>62</v>
      </c>
      <c r="E441">
        <v>55.17</v>
      </c>
      <c r="F441">
        <v>52.73</v>
      </c>
      <c r="G441">
        <v>55.17</v>
      </c>
      <c r="H441">
        <v>57.16</v>
      </c>
      <c r="I441">
        <v>57.16</v>
      </c>
      <c r="J441">
        <v>55.73</v>
      </c>
      <c r="K441">
        <v>55.17</v>
      </c>
      <c r="L441">
        <v>55.1</v>
      </c>
      <c r="M441">
        <v>55.16</v>
      </c>
      <c r="N441">
        <v>55.16</v>
      </c>
      <c r="O441">
        <v>54.44</v>
      </c>
      <c r="P441">
        <v>47.12</v>
      </c>
      <c r="Q441">
        <v>56.42</v>
      </c>
      <c r="R441">
        <f t="shared" si="0"/>
        <v>2.75</v>
      </c>
      <c r="S441">
        <v>55.17</v>
      </c>
    </row>
    <row r="442" spans="1:19">
      <c r="A442" t="s">
        <v>547</v>
      </c>
      <c r="B442">
        <v>54</v>
      </c>
      <c r="C442">
        <v>60</v>
      </c>
      <c r="E442">
        <v>54.46</v>
      </c>
      <c r="F442">
        <v>52.13</v>
      </c>
      <c r="G442">
        <v>54.46</v>
      </c>
      <c r="H442">
        <v>56.45</v>
      </c>
      <c r="I442">
        <v>56.45</v>
      </c>
      <c r="J442">
        <v>55.09</v>
      </c>
      <c r="K442">
        <v>54.46</v>
      </c>
      <c r="L442">
        <v>54.4</v>
      </c>
      <c r="M442">
        <v>54.45</v>
      </c>
      <c r="N442">
        <v>54.45</v>
      </c>
      <c r="O442">
        <v>53.87</v>
      </c>
      <c r="P442">
        <v>46.51</v>
      </c>
      <c r="Q442">
        <v>56.4</v>
      </c>
      <c r="R442">
        <f t="shared" si="0"/>
        <v>2.7</v>
      </c>
      <c r="S442">
        <v>54.46</v>
      </c>
    </row>
    <row r="443" spans="1:19">
      <c r="A443" t="s">
        <v>548</v>
      </c>
      <c r="B443">
        <v>53</v>
      </c>
      <c r="C443">
        <v>57</v>
      </c>
      <c r="E443">
        <v>53.42</v>
      </c>
      <c r="F443">
        <v>51.2</v>
      </c>
      <c r="G443">
        <v>53.42</v>
      </c>
      <c r="H443">
        <v>55.42</v>
      </c>
      <c r="I443">
        <v>55.42</v>
      </c>
      <c r="J443">
        <v>54.08</v>
      </c>
      <c r="K443">
        <v>53.42</v>
      </c>
      <c r="L443">
        <v>53.3</v>
      </c>
      <c r="M443">
        <v>53.42</v>
      </c>
      <c r="N443">
        <v>53.42</v>
      </c>
      <c r="O443">
        <v>52.93</v>
      </c>
      <c r="P443">
        <v>45.63</v>
      </c>
      <c r="Q443">
        <v>56.37</v>
      </c>
      <c r="R443">
        <f t="shared" si="0"/>
        <v>2.6500000000000004</v>
      </c>
      <c r="S443">
        <v>53.42</v>
      </c>
    </row>
    <row r="444" spans="1:19">
      <c r="A444" t="s">
        <v>549</v>
      </c>
      <c r="B444">
        <v>52</v>
      </c>
      <c r="C444">
        <v>56</v>
      </c>
      <c r="E444">
        <v>53.06</v>
      </c>
      <c r="F444">
        <v>50.79</v>
      </c>
      <c r="G444">
        <v>53.06</v>
      </c>
      <c r="H444">
        <v>55.05</v>
      </c>
      <c r="I444">
        <v>55.05</v>
      </c>
      <c r="J444">
        <v>53.72</v>
      </c>
      <c r="K444">
        <v>53.06</v>
      </c>
      <c r="L444">
        <v>53</v>
      </c>
      <c r="M444">
        <v>53.05</v>
      </c>
      <c r="N444">
        <v>53.05</v>
      </c>
      <c r="O444">
        <v>52.56</v>
      </c>
      <c r="P444">
        <v>45.32</v>
      </c>
      <c r="Q444">
        <v>56.36</v>
      </c>
      <c r="R444">
        <f t="shared" si="0"/>
        <v>2.6</v>
      </c>
      <c r="S444">
        <v>53.06</v>
      </c>
    </row>
    <row r="445" spans="1:19">
      <c r="A445" t="s">
        <v>550</v>
      </c>
      <c r="B445">
        <v>51</v>
      </c>
      <c r="C445">
        <v>54</v>
      </c>
      <c r="E445">
        <v>52.31</v>
      </c>
      <c r="F445">
        <v>50.14</v>
      </c>
      <c r="G445">
        <v>52.31</v>
      </c>
      <c r="H445">
        <v>54.3</v>
      </c>
      <c r="I445">
        <v>54.3</v>
      </c>
      <c r="J445">
        <v>52.98</v>
      </c>
      <c r="K445">
        <v>52.31</v>
      </c>
      <c r="L445">
        <v>52.2</v>
      </c>
      <c r="M445">
        <v>52.3</v>
      </c>
      <c r="N445">
        <v>52.3</v>
      </c>
      <c r="O445">
        <v>51.68</v>
      </c>
      <c r="P445">
        <v>44.76</v>
      </c>
      <c r="Q445">
        <v>56.34</v>
      </c>
      <c r="R445">
        <f t="shared" si="0"/>
        <v>2.5500000000000003</v>
      </c>
      <c r="S445">
        <v>52.31</v>
      </c>
    </row>
    <row r="446" spans="1:19">
      <c r="A446" t="s">
        <v>551</v>
      </c>
      <c r="B446">
        <v>50</v>
      </c>
      <c r="C446">
        <v>53</v>
      </c>
      <c r="E446">
        <v>51.96</v>
      </c>
      <c r="F446">
        <v>49.73</v>
      </c>
      <c r="G446">
        <v>51.96</v>
      </c>
      <c r="H446">
        <v>53.95</v>
      </c>
      <c r="I446">
        <v>53.95</v>
      </c>
      <c r="J446">
        <v>52.6</v>
      </c>
      <c r="K446">
        <v>51.96</v>
      </c>
      <c r="L446">
        <v>51.9</v>
      </c>
      <c r="M446">
        <v>51.95</v>
      </c>
      <c r="N446">
        <v>51.95</v>
      </c>
      <c r="O446">
        <v>51.4</v>
      </c>
      <c r="P446">
        <v>44.46</v>
      </c>
      <c r="Q446">
        <v>56.33</v>
      </c>
      <c r="R446">
        <f t="shared" si="0"/>
        <v>2.5</v>
      </c>
      <c r="S446">
        <v>51.96</v>
      </c>
    </row>
    <row r="447" spans="1:19">
      <c r="A447" t="s">
        <v>552</v>
      </c>
      <c r="B447">
        <v>49</v>
      </c>
      <c r="C447">
        <v>51</v>
      </c>
      <c r="E447">
        <v>51.25</v>
      </c>
      <c r="F447">
        <v>49.08</v>
      </c>
      <c r="G447">
        <v>51.25</v>
      </c>
      <c r="H447">
        <v>53.24</v>
      </c>
      <c r="I447">
        <v>53.24</v>
      </c>
      <c r="J447">
        <v>51.82</v>
      </c>
      <c r="K447">
        <v>51.25</v>
      </c>
      <c r="L447">
        <v>51.2</v>
      </c>
      <c r="M447">
        <v>51.25</v>
      </c>
      <c r="N447">
        <v>51.25</v>
      </c>
      <c r="O447">
        <v>50.68</v>
      </c>
      <c r="P447">
        <v>43.86</v>
      </c>
      <c r="Q447">
        <v>56.31</v>
      </c>
      <c r="R447">
        <f t="shared" si="0"/>
        <v>2.4500000000000002</v>
      </c>
      <c r="S447">
        <v>51.25</v>
      </c>
    </row>
    <row r="448" spans="1:19">
      <c r="A448" t="s">
        <v>553</v>
      </c>
      <c r="B448">
        <v>48</v>
      </c>
      <c r="C448">
        <v>50</v>
      </c>
      <c r="E448">
        <v>50.85</v>
      </c>
      <c r="F448">
        <v>48.64</v>
      </c>
      <c r="G448">
        <v>50.85</v>
      </c>
      <c r="H448">
        <v>52.84</v>
      </c>
      <c r="I448">
        <v>52.84</v>
      </c>
      <c r="J448">
        <v>51.42</v>
      </c>
      <c r="K448">
        <v>50.85</v>
      </c>
      <c r="L448">
        <v>50.8</v>
      </c>
      <c r="M448">
        <v>50.85</v>
      </c>
      <c r="N448">
        <v>50.85</v>
      </c>
      <c r="O448">
        <v>50.46</v>
      </c>
      <c r="P448">
        <v>43.43</v>
      </c>
      <c r="Q448">
        <v>56.3</v>
      </c>
      <c r="R448">
        <f t="shared" si="0"/>
        <v>2.4000000000000004</v>
      </c>
      <c r="S448">
        <v>50.85</v>
      </c>
    </row>
    <row r="449" spans="1:19">
      <c r="A449" t="s">
        <v>554</v>
      </c>
      <c r="B449">
        <v>47</v>
      </c>
      <c r="C449">
        <v>48</v>
      </c>
      <c r="E449">
        <v>50.03</v>
      </c>
      <c r="F449">
        <v>47.91</v>
      </c>
      <c r="G449">
        <v>50.03</v>
      </c>
      <c r="H449">
        <v>51.43</v>
      </c>
      <c r="I449">
        <v>51.43</v>
      </c>
      <c r="J449">
        <v>50.61</v>
      </c>
      <c r="K449">
        <v>50.05</v>
      </c>
      <c r="L449">
        <v>50</v>
      </c>
      <c r="M449">
        <v>50.03</v>
      </c>
      <c r="N449">
        <v>50.03</v>
      </c>
      <c r="O449">
        <v>49.75</v>
      </c>
      <c r="P449">
        <v>42.73</v>
      </c>
      <c r="Q449">
        <v>56.28</v>
      </c>
      <c r="R449">
        <f t="shared" si="0"/>
        <v>2.35</v>
      </c>
      <c r="S449">
        <v>50.03</v>
      </c>
    </row>
    <row r="450" spans="1:19">
      <c r="A450" t="s">
        <v>555</v>
      </c>
      <c r="B450">
        <v>46</v>
      </c>
      <c r="C450">
        <v>46</v>
      </c>
      <c r="E450">
        <v>49.22</v>
      </c>
      <c r="F450">
        <v>47.25</v>
      </c>
      <c r="G450">
        <v>49.22</v>
      </c>
      <c r="H450">
        <v>50.61</v>
      </c>
      <c r="I450">
        <v>50.61</v>
      </c>
      <c r="J450">
        <v>49.77</v>
      </c>
      <c r="K450">
        <v>49.27</v>
      </c>
      <c r="L450">
        <v>49.2</v>
      </c>
      <c r="M450">
        <v>49.21</v>
      </c>
      <c r="N450">
        <v>49.21</v>
      </c>
      <c r="O450">
        <v>49.12</v>
      </c>
      <c r="P450">
        <v>42.04</v>
      </c>
      <c r="Q450">
        <v>56.26</v>
      </c>
      <c r="R450">
        <f t="shared" ref="R450:R513" si="1">B450*0.05</f>
        <v>2.3000000000000003</v>
      </c>
      <c r="S450">
        <v>49.22</v>
      </c>
    </row>
    <row r="451" spans="1:19">
      <c r="A451" t="s">
        <v>556</v>
      </c>
      <c r="B451">
        <v>45</v>
      </c>
      <c r="C451">
        <v>44</v>
      </c>
      <c r="E451">
        <v>48.4</v>
      </c>
      <c r="F451">
        <v>46.58</v>
      </c>
      <c r="G451">
        <v>48.4</v>
      </c>
      <c r="H451">
        <v>49.79</v>
      </c>
      <c r="I451">
        <v>49.79</v>
      </c>
      <c r="J451">
        <v>48.93</v>
      </c>
      <c r="K451">
        <v>48.4</v>
      </c>
      <c r="L451">
        <v>48.4</v>
      </c>
      <c r="M451">
        <v>48.4</v>
      </c>
      <c r="N451">
        <v>48.4</v>
      </c>
      <c r="O451">
        <v>48.3</v>
      </c>
      <c r="P451">
        <v>41.34</v>
      </c>
      <c r="Q451">
        <v>56.24</v>
      </c>
      <c r="R451">
        <f t="shared" si="1"/>
        <v>2.25</v>
      </c>
      <c r="S451">
        <v>48.4</v>
      </c>
    </row>
    <row r="452" spans="1:19">
      <c r="A452" t="s">
        <v>557</v>
      </c>
      <c r="B452">
        <v>44</v>
      </c>
      <c r="C452">
        <v>41</v>
      </c>
      <c r="E452">
        <v>47.23</v>
      </c>
      <c r="F452">
        <v>45.75</v>
      </c>
      <c r="G452">
        <v>47.23</v>
      </c>
      <c r="H452">
        <v>48.02</v>
      </c>
      <c r="I452">
        <v>48.02</v>
      </c>
      <c r="J452">
        <v>47.67</v>
      </c>
      <c r="K452">
        <v>47.23</v>
      </c>
      <c r="L452">
        <v>47.3</v>
      </c>
      <c r="M452">
        <v>47.22</v>
      </c>
      <c r="N452">
        <v>47.22</v>
      </c>
      <c r="O452">
        <v>47.18</v>
      </c>
      <c r="P452">
        <v>40.33</v>
      </c>
      <c r="Q452">
        <v>56.21</v>
      </c>
      <c r="R452">
        <f t="shared" si="1"/>
        <v>2.2000000000000002</v>
      </c>
      <c r="S452">
        <v>47.23</v>
      </c>
    </row>
    <row r="453" spans="1:19">
      <c r="A453" t="s">
        <v>558</v>
      </c>
      <c r="B453">
        <v>43</v>
      </c>
      <c r="C453">
        <v>37</v>
      </c>
      <c r="E453">
        <v>45.74</v>
      </c>
      <c r="F453">
        <v>44.62</v>
      </c>
      <c r="G453">
        <v>45.74</v>
      </c>
      <c r="H453">
        <v>46.24</v>
      </c>
      <c r="I453">
        <v>46.24</v>
      </c>
      <c r="J453">
        <v>46.03</v>
      </c>
      <c r="K453">
        <v>45.74</v>
      </c>
      <c r="L453">
        <v>45.8</v>
      </c>
      <c r="M453">
        <v>45.74</v>
      </c>
      <c r="N453">
        <v>45.74</v>
      </c>
      <c r="O453">
        <v>45.88</v>
      </c>
      <c r="P453">
        <v>39.07</v>
      </c>
      <c r="Q453">
        <v>56.17</v>
      </c>
      <c r="R453">
        <f t="shared" si="1"/>
        <v>2.15</v>
      </c>
      <c r="S453">
        <v>45.74</v>
      </c>
    </row>
    <row r="454" spans="1:19">
      <c r="A454" t="s">
        <v>559</v>
      </c>
      <c r="B454">
        <v>42</v>
      </c>
      <c r="C454">
        <v>32</v>
      </c>
      <c r="E454">
        <v>43.96</v>
      </c>
      <c r="F454">
        <v>43.33</v>
      </c>
      <c r="G454">
        <v>43.96</v>
      </c>
      <c r="H454">
        <v>44.05</v>
      </c>
      <c r="I454">
        <v>44.05</v>
      </c>
      <c r="J454">
        <v>44.12</v>
      </c>
      <c r="K454">
        <v>43.96</v>
      </c>
      <c r="L454">
        <v>44</v>
      </c>
      <c r="M454">
        <v>43.95</v>
      </c>
      <c r="N454">
        <v>43.95</v>
      </c>
      <c r="O454">
        <v>44.04</v>
      </c>
      <c r="P454">
        <v>37.54</v>
      </c>
      <c r="Q454">
        <v>56.12</v>
      </c>
      <c r="R454">
        <f t="shared" si="1"/>
        <v>2.1</v>
      </c>
      <c r="S454">
        <v>43.96</v>
      </c>
    </row>
    <row r="455" spans="1:19">
      <c r="A455" t="s">
        <v>560</v>
      </c>
      <c r="B455">
        <v>41</v>
      </c>
      <c r="C455">
        <v>26</v>
      </c>
      <c r="E455">
        <v>41.81</v>
      </c>
      <c r="F455">
        <v>42.01</v>
      </c>
      <c r="G455">
        <v>41.81</v>
      </c>
      <c r="H455">
        <v>41.8</v>
      </c>
      <c r="I455">
        <v>41.8</v>
      </c>
      <c r="J455">
        <v>42.13</v>
      </c>
      <c r="K455">
        <v>41.81</v>
      </c>
      <c r="L455">
        <v>41.8</v>
      </c>
      <c r="M455">
        <v>41.8</v>
      </c>
      <c r="N455">
        <v>41.8</v>
      </c>
      <c r="O455">
        <v>42.2</v>
      </c>
      <c r="P455">
        <v>35.71</v>
      </c>
      <c r="Q455">
        <v>56.06</v>
      </c>
      <c r="R455">
        <f t="shared" si="1"/>
        <v>2.0500000000000003</v>
      </c>
      <c r="S455">
        <v>41.81</v>
      </c>
    </row>
    <row r="456" spans="1:19">
      <c r="A456" t="s">
        <v>561</v>
      </c>
      <c r="B456">
        <v>40</v>
      </c>
      <c r="C456">
        <v>21</v>
      </c>
      <c r="E456">
        <v>40.020000000000003</v>
      </c>
      <c r="F456">
        <v>41.05</v>
      </c>
      <c r="G456">
        <v>40.020000000000003</v>
      </c>
      <c r="H456">
        <v>40.01</v>
      </c>
      <c r="I456">
        <v>40.01</v>
      </c>
      <c r="J456">
        <v>40.68</v>
      </c>
      <c r="K456">
        <v>40.020000000000003</v>
      </c>
      <c r="L456">
        <v>40.1</v>
      </c>
      <c r="M456">
        <v>40.01</v>
      </c>
      <c r="N456">
        <v>40.01</v>
      </c>
      <c r="O456">
        <v>40.520000000000003</v>
      </c>
      <c r="P456">
        <v>34.18</v>
      </c>
      <c r="Q456">
        <v>56.01</v>
      </c>
      <c r="R456">
        <f t="shared" si="1"/>
        <v>2</v>
      </c>
      <c r="S456">
        <v>40.020000000000003</v>
      </c>
    </row>
    <row r="457" spans="1:19">
      <c r="A457" t="s">
        <v>562</v>
      </c>
      <c r="B457">
        <v>39</v>
      </c>
      <c r="C457">
        <v>15</v>
      </c>
      <c r="E457">
        <v>37.82</v>
      </c>
      <c r="F457">
        <v>39.83</v>
      </c>
      <c r="G457">
        <v>37.82</v>
      </c>
      <c r="H457">
        <v>37.81</v>
      </c>
      <c r="I457">
        <v>37.81</v>
      </c>
      <c r="J457">
        <v>38.93</v>
      </c>
      <c r="K457">
        <v>37.82</v>
      </c>
      <c r="L457">
        <v>37.9</v>
      </c>
      <c r="M457">
        <v>37.81</v>
      </c>
      <c r="N457">
        <v>37.81</v>
      </c>
      <c r="O457">
        <v>38.31</v>
      </c>
      <c r="P457">
        <v>32.299999999999997</v>
      </c>
      <c r="Q457">
        <v>55.95</v>
      </c>
      <c r="R457">
        <f t="shared" si="1"/>
        <v>1.9500000000000002</v>
      </c>
      <c r="S457">
        <v>37.82</v>
      </c>
    </row>
    <row r="458" spans="1:19">
      <c r="A458" t="s">
        <v>563</v>
      </c>
      <c r="B458">
        <v>38</v>
      </c>
      <c r="C458">
        <v>9</v>
      </c>
      <c r="E458">
        <v>35.69</v>
      </c>
      <c r="F458">
        <v>38.47</v>
      </c>
      <c r="G458">
        <v>35.69</v>
      </c>
      <c r="H458">
        <v>35.69</v>
      </c>
      <c r="I458">
        <v>35.69</v>
      </c>
      <c r="J458">
        <v>36.950000000000003</v>
      </c>
      <c r="K458">
        <v>35.69</v>
      </c>
      <c r="L458">
        <v>35.700000000000003</v>
      </c>
      <c r="M458">
        <v>35.69</v>
      </c>
      <c r="N458">
        <v>35.69</v>
      </c>
      <c r="O458">
        <v>35.950000000000003</v>
      </c>
      <c r="P458">
        <v>30.48</v>
      </c>
      <c r="Q458">
        <v>55.89</v>
      </c>
      <c r="R458">
        <f t="shared" si="1"/>
        <v>1.9000000000000001</v>
      </c>
      <c r="S458">
        <v>35.69</v>
      </c>
    </row>
    <row r="459" spans="1:19">
      <c r="A459" t="s">
        <v>564</v>
      </c>
      <c r="B459">
        <v>37</v>
      </c>
      <c r="C459">
        <v>6</v>
      </c>
      <c r="E459">
        <v>34.25</v>
      </c>
      <c r="F459">
        <v>37.619999999999997</v>
      </c>
      <c r="G459">
        <v>34.25</v>
      </c>
      <c r="H459">
        <v>34.24</v>
      </c>
      <c r="I459">
        <v>34.24</v>
      </c>
      <c r="J459">
        <v>35.229999999999997</v>
      </c>
      <c r="K459">
        <v>34.25</v>
      </c>
      <c r="L459">
        <v>34.299999999999997</v>
      </c>
      <c r="M459">
        <v>34.25</v>
      </c>
      <c r="N459">
        <v>34.25</v>
      </c>
      <c r="O459">
        <v>34.57</v>
      </c>
      <c r="P459">
        <v>29.25</v>
      </c>
      <c r="Q459">
        <v>55.86</v>
      </c>
      <c r="R459">
        <f t="shared" si="1"/>
        <v>1.85</v>
      </c>
      <c r="S459">
        <v>34.25</v>
      </c>
    </row>
    <row r="460" spans="1:19">
      <c r="A460" t="s">
        <v>565</v>
      </c>
      <c r="B460">
        <v>36</v>
      </c>
      <c r="C460">
        <v>2</v>
      </c>
      <c r="E460">
        <v>31.8</v>
      </c>
      <c r="F460">
        <v>35.72</v>
      </c>
      <c r="G460">
        <v>31.8</v>
      </c>
      <c r="H460">
        <v>31.8</v>
      </c>
      <c r="I460">
        <v>31.8</v>
      </c>
      <c r="J460">
        <v>31.83</v>
      </c>
      <c r="K460">
        <v>31.8</v>
      </c>
      <c r="L460">
        <v>31.6</v>
      </c>
      <c r="M460">
        <v>31.8</v>
      </c>
      <c r="N460">
        <v>31.8</v>
      </c>
      <c r="O460">
        <v>31.97</v>
      </c>
      <c r="P460">
        <v>27.16</v>
      </c>
      <c r="Q460">
        <v>55.82</v>
      </c>
      <c r="R460">
        <f t="shared" si="1"/>
        <v>1.8</v>
      </c>
      <c r="S460">
        <v>31.8</v>
      </c>
    </row>
    <row r="461" spans="1:19">
      <c r="A461" t="s">
        <v>566</v>
      </c>
      <c r="B461">
        <v>35</v>
      </c>
      <c r="C461">
        <v>1</v>
      </c>
      <c r="E461">
        <v>30.98</v>
      </c>
      <c r="F461">
        <v>34.659999999999997</v>
      </c>
      <c r="G461">
        <v>30.8</v>
      </c>
      <c r="H461">
        <v>30.8</v>
      </c>
      <c r="I461">
        <v>30.8</v>
      </c>
      <c r="J461">
        <v>30.72</v>
      </c>
      <c r="K461">
        <v>30.8</v>
      </c>
      <c r="L461">
        <v>29.9</v>
      </c>
      <c r="M461">
        <v>30.8</v>
      </c>
      <c r="N461">
        <v>30.8</v>
      </c>
      <c r="O461">
        <v>30.41</v>
      </c>
      <c r="P461">
        <v>26.31</v>
      </c>
      <c r="Q461">
        <v>55.81</v>
      </c>
      <c r="R461">
        <f t="shared" si="1"/>
        <v>1.75</v>
      </c>
      <c r="S461">
        <v>30.8</v>
      </c>
    </row>
    <row r="462" spans="1:19">
      <c r="A462" t="s">
        <v>567</v>
      </c>
      <c r="B462">
        <v>34</v>
      </c>
      <c r="C462">
        <v>0</v>
      </c>
      <c r="E462">
        <v>28.8</v>
      </c>
      <c r="F462">
        <v>33.44</v>
      </c>
      <c r="G462">
        <v>28.8</v>
      </c>
      <c r="H462">
        <v>28.8</v>
      </c>
      <c r="I462">
        <v>28.8</v>
      </c>
      <c r="J462">
        <v>28.08</v>
      </c>
      <c r="K462">
        <v>28.8</v>
      </c>
      <c r="L462">
        <v>25.9</v>
      </c>
      <c r="M462">
        <v>28.8</v>
      </c>
      <c r="N462">
        <v>28.8</v>
      </c>
      <c r="O462">
        <v>28.02</v>
      </c>
      <c r="P462">
        <v>0</v>
      </c>
      <c r="Q462">
        <v>0</v>
      </c>
      <c r="R462">
        <f t="shared" si="1"/>
        <v>1.7000000000000002</v>
      </c>
      <c r="S462">
        <v>28.8</v>
      </c>
    </row>
    <row r="463" spans="1:19">
      <c r="A463" t="s">
        <v>568</v>
      </c>
      <c r="B463">
        <v>33</v>
      </c>
      <c r="C463">
        <v>0</v>
      </c>
      <c r="E463">
        <v>28.8</v>
      </c>
      <c r="F463">
        <v>33.44</v>
      </c>
      <c r="G463">
        <v>28.8</v>
      </c>
      <c r="H463">
        <v>28.8</v>
      </c>
      <c r="I463">
        <v>28.8</v>
      </c>
      <c r="J463">
        <v>28.08</v>
      </c>
      <c r="K463">
        <v>28.8</v>
      </c>
      <c r="L463">
        <v>25.9</v>
      </c>
      <c r="M463">
        <v>28.8</v>
      </c>
      <c r="N463">
        <v>28.8</v>
      </c>
      <c r="O463">
        <v>28.02</v>
      </c>
      <c r="P463">
        <v>0</v>
      </c>
      <c r="Q463">
        <v>0</v>
      </c>
      <c r="R463">
        <f t="shared" si="1"/>
        <v>1.6500000000000001</v>
      </c>
      <c r="S463">
        <v>28.8</v>
      </c>
    </row>
    <row r="464" spans="1:19">
      <c r="A464" t="s">
        <v>569</v>
      </c>
      <c r="B464">
        <v>73</v>
      </c>
      <c r="C464">
        <v>99</v>
      </c>
      <c r="E464">
        <v>66.22</v>
      </c>
      <c r="F464">
        <v>72.66</v>
      </c>
      <c r="G464">
        <v>66.3</v>
      </c>
      <c r="H464">
        <v>68.3</v>
      </c>
      <c r="I464">
        <v>68.3</v>
      </c>
      <c r="J464">
        <v>66.67</v>
      </c>
      <c r="K464">
        <v>66.7</v>
      </c>
      <c r="L464">
        <v>66.7</v>
      </c>
      <c r="M464">
        <v>66.3</v>
      </c>
      <c r="N464">
        <v>66.3</v>
      </c>
      <c r="O464">
        <v>67.989999999999995</v>
      </c>
      <c r="P464">
        <v>56.63</v>
      </c>
      <c r="Q464">
        <v>56.79</v>
      </c>
      <c r="R464">
        <f t="shared" si="1"/>
        <v>3.6500000000000004</v>
      </c>
      <c r="S464">
        <v>66.7</v>
      </c>
    </row>
    <row r="465" spans="1:19">
      <c r="A465" t="s">
        <v>570</v>
      </c>
      <c r="B465">
        <v>72</v>
      </c>
      <c r="C465">
        <v>97</v>
      </c>
      <c r="E465">
        <v>65.180000000000007</v>
      </c>
      <c r="F465">
        <v>69.56</v>
      </c>
      <c r="G465">
        <v>65.180000000000007</v>
      </c>
      <c r="H465">
        <v>67.180000000000007</v>
      </c>
      <c r="I465">
        <v>67.180000000000007</v>
      </c>
      <c r="J465">
        <v>65.91</v>
      </c>
      <c r="K465">
        <v>65.180000000000007</v>
      </c>
      <c r="L465">
        <v>65.900000000000006</v>
      </c>
      <c r="M465">
        <v>65.180000000000007</v>
      </c>
      <c r="N465">
        <v>65.180000000000007</v>
      </c>
      <c r="O465">
        <v>66.180000000000007</v>
      </c>
      <c r="P465">
        <v>55.67</v>
      </c>
      <c r="Q465">
        <v>56.77</v>
      </c>
      <c r="R465">
        <f t="shared" si="1"/>
        <v>3.6</v>
      </c>
      <c r="S465">
        <v>65.180000000000007</v>
      </c>
    </row>
    <row r="466" spans="1:19">
      <c r="A466" t="s">
        <v>571</v>
      </c>
      <c r="B466">
        <v>71</v>
      </c>
      <c r="C466">
        <v>96</v>
      </c>
      <c r="E466">
        <v>64.760000000000005</v>
      </c>
      <c r="F466">
        <v>67.459999999999994</v>
      </c>
      <c r="G466">
        <v>64.760000000000005</v>
      </c>
      <c r="H466">
        <v>66.75</v>
      </c>
      <c r="I466">
        <v>66.75</v>
      </c>
      <c r="J466">
        <v>65.53</v>
      </c>
      <c r="K466">
        <v>64.760000000000005</v>
      </c>
      <c r="L466">
        <v>65.5</v>
      </c>
      <c r="M466">
        <v>64.75</v>
      </c>
      <c r="N466">
        <v>64.75</v>
      </c>
      <c r="O466">
        <v>65.72</v>
      </c>
      <c r="P466">
        <v>55.31</v>
      </c>
      <c r="Q466">
        <v>56.76</v>
      </c>
      <c r="R466">
        <f t="shared" si="1"/>
        <v>3.5500000000000003</v>
      </c>
      <c r="S466">
        <v>64.760000000000005</v>
      </c>
    </row>
    <row r="467" spans="1:19">
      <c r="A467" t="s">
        <v>572</v>
      </c>
      <c r="B467">
        <v>70</v>
      </c>
      <c r="C467">
        <v>95</v>
      </c>
      <c r="E467">
        <v>64.33</v>
      </c>
      <c r="F467">
        <v>66.739999999999995</v>
      </c>
      <c r="G467">
        <v>64.33</v>
      </c>
      <c r="H467">
        <v>66.319999999999993</v>
      </c>
      <c r="I467">
        <v>66.319999999999993</v>
      </c>
      <c r="J467">
        <v>65.150000000000006</v>
      </c>
      <c r="K467">
        <v>64.33</v>
      </c>
      <c r="L467">
        <v>65.099999999999994</v>
      </c>
      <c r="M467">
        <v>64.319999999999993</v>
      </c>
      <c r="N467">
        <v>64.319999999999993</v>
      </c>
      <c r="O467">
        <v>65.400000000000006</v>
      </c>
      <c r="P467">
        <v>54.94</v>
      </c>
      <c r="Q467">
        <v>56.75</v>
      </c>
      <c r="R467">
        <f t="shared" si="1"/>
        <v>3.5</v>
      </c>
      <c r="S467">
        <v>64.33</v>
      </c>
    </row>
    <row r="468" spans="1:19">
      <c r="A468" t="s">
        <v>573</v>
      </c>
      <c r="B468">
        <v>69</v>
      </c>
      <c r="C468">
        <v>92</v>
      </c>
      <c r="E468">
        <v>63.33</v>
      </c>
      <c r="F468">
        <v>65.13</v>
      </c>
      <c r="G468">
        <v>63.33</v>
      </c>
      <c r="H468">
        <v>65.33</v>
      </c>
      <c r="I468">
        <v>65.33</v>
      </c>
      <c r="J468">
        <v>64.06</v>
      </c>
      <c r="K468">
        <v>63.33</v>
      </c>
      <c r="L468">
        <v>64</v>
      </c>
      <c r="M468">
        <v>63.33</v>
      </c>
      <c r="N468">
        <v>63.33</v>
      </c>
      <c r="O468">
        <v>63.77</v>
      </c>
      <c r="P468">
        <v>54.09</v>
      </c>
      <c r="Q468">
        <v>56.72</v>
      </c>
      <c r="R468">
        <f t="shared" si="1"/>
        <v>3.45</v>
      </c>
      <c r="S468">
        <v>63.33</v>
      </c>
    </row>
    <row r="469" spans="1:19">
      <c r="A469" t="s">
        <v>574</v>
      </c>
      <c r="B469">
        <v>68</v>
      </c>
      <c r="C469">
        <v>90</v>
      </c>
      <c r="E469">
        <v>62.67</v>
      </c>
      <c r="F469">
        <v>64.239999999999995</v>
      </c>
      <c r="G469">
        <v>62.67</v>
      </c>
      <c r="H469">
        <v>64.66</v>
      </c>
      <c r="I469">
        <v>64.66</v>
      </c>
      <c r="J469">
        <v>63.37</v>
      </c>
      <c r="K469">
        <v>62.67</v>
      </c>
      <c r="L469">
        <v>63.4</v>
      </c>
      <c r="M469">
        <v>62.66</v>
      </c>
      <c r="N469">
        <v>62.66</v>
      </c>
      <c r="O469">
        <v>63.08</v>
      </c>
      <c r="P469">
        <v>53.53</v>
      </c>
      <c r="Q469">
        <v>56.7</v>
      </c>
      <c r="R469">
        <f t="shared" si="1"/>
        <v>3.4000000000000004</v>
      </c>
      <c r="S469">
        <v>62.67</v>
      </c>
    </row>
    <row r="470" spans="1:19">
      <c r="A470" t="s">
        <v>575</v>
      </c>
      <c r="B470">
        <v>67</v>
      </c>
      <c r="C470">
        <v>88</v>
      </c>
      <c r="E470">
        <v>62.16</v>
      </c>
      <c r="F470">
        <v>63.33</v>
      </c>
      <c r="G470">
        <v>62.16</v>
      </c>
      <c r="H470">
        <v>64.16</v>
      </c>
      <c r="I470">
        <v>64.16</v>
      </c>
      <c r="J470">
        <v>62.72</v>
      </c>
      <c r="K470">
        <v>62.16</v>
      </c>
      <c r="L470">
        <v>62.8</v>
      </c>
      <c r="M470">
        <v>62.16</v>
      </c>
      <c r="N470">
        <v>62.16</v>
      </c>
      <c r="O470">
        <v>62.43</v>
      </c>
      <c r="P470">
        <v>53.09</v>
      </c>
      <c r="Q470">
        <v>56.68</v>
      </c>
      <c r="R470">
        <f t="shared" si="1"/>
        <v>3.35</v>
      </c>
      <c r="S470">
        <v>62.16</v>
      </c>
    </row>
    <row r="471" spans="1:19">
      <c r="A471" t="s">
        <v>576</v>
      </c>
      <c r="B471">
        <v>66</v>
      </c>
      <c r="C471">
        <v>86</v>
      </c>
      <c r="E471">
        <v>61.63</v>
      </c>
      <c r="F471">
        <v>62.25</v>
      </c>
      <c r="G471">
        <v>61.63</v>
      </c>
      <c r="H471">
        <v>63.62</v>
      </c>
      <c r="I471">
        <v>63.62</v>
      </c>
      <c r="J471">
        <v>62.1</v>
      </c>
      <c r="K471">
        <v>61.63</v>
      </c>
      <c r="L471">
        <v>62.2</v>
      </c>
      <c r="M471">
        <v>61.63</v>
      </c>
      <c r="N471">
        <v>61.63</v>
      </c>
      <c r="O471">
        <v>61.56</v>
      </c>
      <c r="P471">
        <v>52.72</v>
      </c>
      <c r="Q471">
        <v>56.66</v>
      </c>
      <c r="R471">
        <f t="shared" si="1"/>
        <v>3.3000000000000003</v>
      </c>
      <c r="S471">
        <v>61.63</v>
      </c>
    </row>
    <row r="472" spans="1:19">
      <c r="A472" t="s">
        <v>577</v>
      </c>
      <c r="B472">
        <v>65</v>
      </c>
      <c r="C472">
        <v>84</v>
      </c>
      <c r="E472">
        <v>61.11</v>
      </c>
      <c r="F472">
        <v>60.99</v>
      </c>
      <c r="G472">
        <v>61.11</v>
      </c>
      <c r="H472">
        <v>63.1</v>
      </c>
      <c r="I472">
        <v>63.1</v>
      </c>
      <c r="J472">
        <v>61.52</v>
      </c>
      <c r="K472">
        <v>61.11</v>
      </c>
      <c r="L472">
        <v>61.6</v>
      </c>
      <c r="M472">
        <v>61.1</v>
      </c>
      <c r="N472">
        <v>61.1</v>
      </c>
      <c r="O472">
        <v>61.14</v>
      </c>
      <c r="P472">
        <v>52.19</v>
      </c>
      <c r="Q472">
        <v>56.64</v>
      </c>
      <c r="R472">
        <f t="shared" si="1"/>
        <v>3.25</v>
      </c>
      <c r="S472">
        <v>61.11</v>
      </c>
    </row>
    <row r="473" spans="1:19">
      <c r="A473" t="s">
        <v>578</v>
      </c>
      <c r="B473">
        <v>64</v>
      </c>
      <c r="C473">
        <v>83</v>
      </c>
      <c r="E473">
        <v>60.86</v>
      </c>
      <c r="F473">
        <v>60.42</v>
      </c>
      <c r="G473">
        <v>60.86</v>
      </c>
      <c r="H473">
        <v>62.85</v>
      </c>
      <c r="I473">
        <v>62.85</v>
      </c>
      <c r="J473">
        <v>61.24</v>
      </c>
      <c r="K473">
        <v>60.86</v>
      </c>
      <c r="L473">
        <v>61.3</v>
      </c>
      <c r="M473">
        <v>60.85</v>
      </c>
      <c r="N473">
        <v>60.85</v>
      </c>
      <c r="O473">
        <v>60.66</v>
      </c>
      <c r="P473">
        <v>51.98</v>
      </c>
      <c r="Q473">
        <v>56.63</v>
      </c>
      <c r="R473">
        <f t="shared" si="1"/>
        <v>3.2</v>
      </c>
      <c r="S473">
        <v>60.86</v>
      </c>
    </row>
    <row r="474" spans="1:19">
      <c r="A474" t="s">
        <v>579</v>
      </c>
      <c r="B474">
        <v>63</v>
      </c>
      <c r="C474">
        <v>82</v>
      </c>
      <c r="E474">
        <v>60.62</v>
      </c>
      <c r="F474">
        <v>59.97</v>
      </c>
      <c r="G474">
        <v>60.62</v>
      </c>
      <c r="H474">
        <v>62.61</v>
      </c>
      <c r="I474">
        <v>62.61</v>
      </c>
      <c r="J474">
        <v>60.97</v>
      </c>
      <c r="K474">
        <v>60.62</v>
      </c>
      <c r="L474">
        <v>60.9</v>
      </c>
      <c r="M474">
        <v>60.61</v>
      </c>
      <c r="N474">
        <v>60.61</v>
      </c>
      <c r="O474">
        <v>60.37</v>
      </c>
      <c r="P474">
        <v>51.78</v>
      </c>
      <c r="Q474">
        <v>56.62</v>
      </c>
      <c r="R474">
        <f t="shared" si="1"/>
        <v>3.1500000000000004</v>
      </c>
      <c r="S474">
        <v>60.62</v>
      </c>
    </row>
    <row r="475" spans="1:19">
      <c r="A475" t="s">
        <v>580</v>
      </c>
      <c r="B475">
        <v>62</v>
      </c>
      <c r="C475">
        <v>81</v>
      </c>
      <c r="E475">
        <v>60.39</v>
      </c>
      <c r="F475">
        <v>59.5</v>
      </c>
      <c r="G475">
        <v>60.39</v>
      </c>
      <c r="H475">
        <v>62.38</v>
      </c>
      <c r="I475">
        <v>62.38</v>
      </c>
      <c r="J475">
        <v>60.7</v>
      </c>
      <c r="K475">
        <v>60.39</v>
      </c>
      <c r="L475">
        <v>60.6</v>
      </c>
      <c r="M475">
        <v>60.38</v>
      </c>
      <c r="N475">
        <v>60.38</v>
      </c>
      <c r="O475">
        <v>59.92</v>
      </c>
      <c r="P475">
        <v>51.58</v>
      </c>
      <c r="Q475">
        <v>56.61</v>
      </c>
      <c r="R475">
        <f t="shared" si="1"/>
        <v>3.1</v>
      </c>
      <c r="S475">
        <v>60.39</v>
      </c>
    </row>
    <row r="476" spans="1:19">
      <c r="A476" t="s">
        <v>581</v>
      </c>
      <c r="B476">
        <v>61</v>
      </c>
      <c r="C476">
        <v>79</v>
      </c>
      <c r="E476">
        <v>59.91</v>
      </c>
      <c r="F476">
        <v>58.8</v>
      </c>
      <c r="G476">
        <v>59.91</v>
      </c>
      <c r="H476">
        <v>61.91</v>
      </c>
      <c r="I476">
        <v>61.91</v>
      </c>
      <c r="J476">
        <v>60.19</v>
      </c>
      <c r="K476">
        <v>59.91</v>
      </c>
      <c r="L476">
        <v>59.9</v>
      </c>
      <c r="M476">
        <v>59.91</v>
      </c>
      <c r="N476">
        <v>59.91</v>
      </c>
      <c r="O476">
        <v>59.41</v>
      </c>
      <c r="P476">
        <v>51.17</v>
      </c>
      <c r="Q476">
        <v>56.59</v>
      </c>
      <c r="R476">
        <f t="shared" si="1"/>
        <v>3.0500000000000003</v>
      </c>
      <c r="S476">
        <v>59.91</v>
      </c>
    </row>
    <row r="477" spans="1:19">
      <c r="A477" t="s">
        <v>582</v>
      </c>
      <c r="B477">
        <v>60</v>
      </c>
      <c r="C477">
        <v>78</v>
      </c>
      <c r="E477">
        <v>59.67</v>
      </c>
      <c r="F477">
        <v>58.42</v>
      </c>
      <c r="G477">
        <v>59.67</v>
      </c>
      <c r="H477">
        <v>61.67</v>
      </c>
      <c r="I477">
        <v>61.67</v>
      </c>
      <c r="J477">
        <v>59.93</v>
      </c>
      <c r="K477">
        <v>59.67</v>
      </c>
      <c r="L477">
        <v>59.6</v>
      </c>
      <c r="M477">
        <v>59.67</v>
      </c>
      <c r="N477">
        <v>59.67</v>
      </c>
      <c r="O477">
        <v>59.12</v>
      </c>
      <c r="P477">
        <v>50.97</v>
      </c>
      <c r="Q477">
        <v>56.58</v>
      </c>
      <c r="R477">
        <f t="shared" si="1"/>
        <v>3</v>
      </c>
      <c r="S477">
        <v>59.67</v>
      </c>
    </row>
    <row r="478" spans="1:19">
      <c r="A478" t="s">
        <v>583</v>
      </c>
      <c r="B478">
        <v>59</v>
      </c>
      <c r="C478">
        <v>77</v>
      </c>
      <c r="E478">
        <v>59.42</v>
      </c>
      <c r="F478">
        <v>58.03</v>
      </c>
      <c r="G478">
        <v>59.42</v>
      </c>
      <c r="H478">
        <v>61.42</v>
      </c>
      <c r="I478">
        <v>61.42</v>
      </c>
      <c r="J478">
        <v>59.69</v>
      </c>
      <c r="K478">
        <v>59.42</v>
      </c>
      <c r="L478">
        <v>59.4</v>
      </c>
      <c r="M478">
        <v>59.42</v>
      </c>
      <c r="N478">
        <v>59.42</v>
      </c>
      <c r="O478">
        <v>58.87</v>
      </c>
      <c r="P478">
        <v>50.75</v>
      </c>
      <c r="Q478">
        <v>56.57</v>
      </c>
      <c r="R478">
        <f t="shared" si="1"/>
        <v>2.95</v>
      </c>
      <c r="S478">
        <v>59.42</v>
      </c>
    </row>
    <row r="479" spans="1:19">
      <c r="A479" t="s">
        <v>584</v>
      </c>
      <c r="B479">
        <v>58</v>
      </c>
      <c r="C479">
        <v>76</v>
      </c>
      <c r="E479">
        <v>59.18</v>
      </c>
      <c r="F479">
        <v>57.6</v>
      </c>
      <c r="G479">
        <v>59.18</v>
      </c>
      <c r="H479">
        <v>61.17</v>
      </c>
      <c r="I479">
        <v>61.17</v>
      </c>
      <c r="J479">
        <v>59.44</v>
      </c>
      <c r="K479">
        <v>59.18</v>
      </c>
      <c r="L479">
        <v>59.1</v>
      </c>
      <c r="M479">
        <v>59.17</v>
      </c>
      <c r="N479">
        <v>59.17</v>
      </c>
      <c r="O479">
        <v>58.57</v>
      </c>
      <c r="P479">
        <v>50.54</v>
      </c>
      <c r="Q479">
        <v>56.56</v>
      </c>
      <c r="R479">
        <f t="shared" si="1"/>
        <v>2.9000000000000004</v>
      </c>
      <c r="S479">
        <v>59.18</v>
      </c>
    </row>
    <row r="480" spans="1:19">
      <c r="A480" t="s">
        <v>585</v>
      </c>
      <c r="B480">
        <v>57</v>
      </c>
      <c r="C480">
        <v>75</v>
      </c>
      <c r="E480">
        <v>58.92</v>
      </c>
      <c r="F480">
        <v>57.19</v>
      </c>
      <c r="G480">
        <v>58.92</v>
      </c>
      <c r="H480">
        <v>60.92</v>
      </c>
      <c r="I480">
        <v>60.92</v>
      </c>
      <c r="J480">
        <v>59.2</v>
      </c>
      <c r="K480">
        <v>58.92</v>
      </c>
      <c r="L480">
        <v>58.9</v>
      </c>
      <c r="M480">
        <v>58.92</v>
      </c>
      <c r="N480">
        <v>58.92</v>
      </c>
      <c r="O480">
        <v>58.13</v>
      </c>
      <c r="P480">
        <v>50.33</v>
      </c>
      <c r="Q480">
        <v>56.55</v>
      </c>
      <c r="R480">
        <f t="shared" si="1"/>
        <v>2.85</v>
      </c>
      <c r="S480">
        <v>58.92</v>
      </c>
    </row>
    <row r="481" spans="1:19">
      <c r="A481" t="s">
        <v>586</v>
      </c>
      <c r="B481">
        <v>56</v>
      </c>
      <c r="C481">
        <v>74</v>
      </c>
      <c r="E481">
        <v>58.65</v>
      </c>
      <c r="F481">
        <v>56.83</v>
      </c>
      <c r="G481">
        <v>58.65</v>
      </c>
      <c r="H481">
        <v>60.64</v>
      </c>
      <c r="I481">
        <v>60.64</v>
      </c>
      <c r="J481">
        <v>58.95</v>
      </c>
      <c r="K481">
        <v>58.65</v>
      </c>
      <c r="L481">
        <v>58.6</v>
      </c>
      <c r="M481">
        <v>58.64</v>
      </c>
      <c r="N481">
        <v>58.64</v>
      </c>
      <c r="O481">
        <v>57.91</v>
      </c>
      <c r="P481">
        <v>50.09</v>
      </c>
      <c r="Q481">
        <v>56.54</v>
      </c>
      <c r="R481">
        <f t="shared" si="1"/>
        <v>2.8000000000000003</v>
      </c>
      <c r="S481">
        <v>58.65</v>
      </c>
    </row>
    <row r="482" spans="1:19">
      <c r="A482" t="s">
        <v>587</v>
      </c>
      <c r="B482">
        <v>55</v>
      </c>
      <c r="C482">
        <v>74</v>
      </c>
      <c r="E482">
        <v>58.65</v>
      </c>
      <c r="F482">
        <v>56.83</v>
      </c>
      <c r="G482">
        <v>58.65</v>
      </c>
      <c r="H482">
        <v>60.64</v>
      </c>
      <c r="I482">
        <v>60.64</v>
      </c>
      <c r="J482">
        <v>58.95</v>
      </c>
      <c r="K482">
        <v>58.65</v>
      </c>
      <c r="L482">
        <v>58.6</v>
      </c>
      <c r="M482">
        <v>58.64</v>
      </c>
      <c r="N482">
        <v>58.64</v>
      </c>
      <c r="O482">
        <v>57.91</v>
      </c>
      <c r="P482">
        <v>50.09</v>
      </c>
      <c r="Q482">
        <v>56.54</v>
      </c>
      <c r="R482">
        <f t="shared" si="1"/>
        <v>2.75</v>
      </c>
      <c r="S482">
        <v>58.65</v>
      </c>
    </row>
    <row r="483" spans="1:19">
      <c r="A483" t="s">
        <v>588</v>
      </c>
      <c r="B483">
        <v>54</v>
      </c>
      <c r="C483">
        <v>72</v>
      </c>
      <c r="E483">
        <v>58.07</v>
      </c>
      <c r="F483">
        <v>56.12</v>
      </c>
      <c r="G483">
        <v>58.07</v>
      </c>
      <c r="H483">
        <v>60.06</v>
      </c>
      <c r="I483">
        <v>60.06</v>
      </c>
      <c r="J483">
        <v>58.46</v>
      </c>
      <c r="K483">
        <v>58.07</v>
      </c>
      <c r="L483">
        <v>58</v>
      </c>
      <c r="M483">
        <v>58.07</v>
      </c>
      <c r="N483">
        <v>58.07</v>
      </c>
      <c r="O483">
        <v>57.24</v>
      </c>
      <c r="P483">
        <v>49.6</v>
      </c>
      <c r="Q483">
        <v>56.52</v>
      </c>
      <c r="R483">
        <f t="shared" si="1"/>
        <v>2.7</v>
      </c>
      <c r="S483">
        <v>58.07</v>
      </c>
    </row>
    <row r="484" spans="1:19">
      <c r="A484" t="s">
        <v>589</v>
      </c>
      <c r="B484">
        <v>53</v>
      </c>
      <c r="C484">
        <v>71</v>
      </c>
      <c r="E484">
        <v>57.79</v>
      </c>
      <c r="F484">
        <v>55.7</v>
      </c>
      <c r="G484">
        <v>57.79</v>
      </c>
      <c r="H484">
        <v>59.79</v>
      </c>
      <c r="I484">
        <v>59.79</v>
      </c>
      <c r="J484">
        <v>58.21</v>
      </c>
      <c r="K484">
        <v>57.79</v>
      </c>
      <c r="L484">
        <v>57.7</v>
      </c>
      <c r="M484">
        <v>57.79</v>
      </c>
      <c r="N484">
        <v>57.79</v>
      </c>
      <c r="O484">
        <v>56.89</v>
      </c>
      <c r="P484">
        <v>49.36</v>
      </c>
      <c r="Q484">
        <v>56.51</v>
      </c>
      <c r="R484">
        <f t="shared" si="1"/>
        <v>2.6500000000000004</v>
      </c>
      <c r="S484">
        <v>57.79</v>
      </c>
    </row>
    <row r="485" spans="1:19">
      <c r="A485" t="s">
        <v>590</v>
      </c>
      <c r="B485">
        <v>52</v>
      </c>
      <c r="C485">
        <v>71</v>
      </c>
      <c r="E485">
        <v>57.79</v>
      </c>
      <c r="F485">
        <v>55.7</v>
      </c>
      <c r="G485">
        <v>57.79</v>
      </c>
      <c r="H485">
        <v>59.79</v>
      </c>
      <c r="I485">
        <v>59.79</v>
      </c>
      <c r="J485">
        <v>58.21</v>
      </c>
      <c r="K485">
        <v>57.79</v>
      </c>
      <c r="L485">
        <v>57.7</v>
      </c>
      <c r="M485">
        <v>57.79</v>
      </c>
      <c r="N485">
        <v>57.79</v>
      </c>
      <c r="O485">
        <v>56.89</v>
      </c>
      <c r="P485">
        <v>49.36</v>
      </c>
      <c r="Q485">
        <v>56.51</v>
      </c>
      <c r="R485">
        <f t="shared" si="1"/>
        <v>2.6</v>
      </c>
      <c r="S485">
        <v>57.79</v>
      </c>
    </row>
    <row r="486" spans="1:19">
      <c r="A486" t="s">
        <v>591</v>
      </c>
      <c r="B486">
        <v>51</v>
      </c>
      <c r="C486">
        <v>70</v>
      </c>
      <c r="E486">
        <v>57.52</v>
      </c>
      <c r="F486">
        <v>55.2</v>
      </c>
      <c r="G486">
        <v>57.52</v>
      </c>
      <c r="H486">
        <v>59.51</v>
      </c>
      <c r="I486">
        <v>59.51</v>
      </c>
      <c r="J486">
        <v>57.96</v>
      </c>
      <c r="K486">
        <v>57.52</v>
      </c>
      <c r="L486">
        <v>57.5</v>
      </c>
      <c r="M486">
        <v>57.51</v>
      </c>
      <c r="N486">
        <v>57.51</v>
      </c>
      <c r="O486">
        <v>56.55</v>
      </c>
      <c r="P486">
        <v>49.13</v>
      </c>
      <c r="Q486">
        <v>56.5</v>
      </c>
      <c r="R486">
        <f t="shared" si="1"/>
        <v>2.5500000000000003</v>
      </c>
      <c r="S486">
        <v>57.52</v>
      </c>
    </row>
    <row r="487" spans="1:19">
      <c r="A487" t="s">
        <v>592</v>
      </c>
      <c r="B487">
        <v>50</v>
      </c>
      <c r="C487">
        <v>68</v>
      </c>
      <c r="E487">
        <v>56.97</v>
      </c>
      <c r="F487">
        <v>54.48</v>
      </c>
      <c r="G487">
        <v>56.97</v>
      </c>
      <c r="H487">
        <v>58.96</v>
      </c>
      <c r="I487">
        <v>58.96</v>
      </c>
      <c r="J487">
        <v>57.44</v>
      </c>
      <c r="K487">
        <v>56.97</v>
      </c>
      <c r="L487">
        <v>56.9</v>
      </c>
      <c r="M487">
        <v>56.96</v>
      </c>
      <c r="N487">
        <v>56.96</v>
      </c>
      <c r="O487">
        <v>56.3</v>
      </c>
      <c r="P487">
        <v>48.66</v>
      </c>
      <c r="Q487">
        <v>56.48</v>
      </c>
      <c r="R487">
        <f t="shared" si="1"/>
        <v>2.5</v>
      </c>
      <c r="S487">
        <v>56.97</v>
      </c>
    </row>
    <row r="488" spans="1:19">
      <c r="A488" t="s">
        <v>593</v>
      </c>
      <c r="B488">
        <v>49</v>
      </c>
      <c r="C488">
        <v>66</v>
      </c>
      <c r="E488">
        <v>56.4</v>
      </c>
      <c r="F488">
        <v>53.91</v>
      </c>
      <c r="G488">
        <v>56.4</v>
      </c>
      <c r="H488">
        <v>58.4</v>
      </c>
      <c r="I488">
        <v>58.4</v>
      </c>
      <c r="J488">
        <v>56.9</v>
      </c>
      <c r="K488">
        <v>56.4</v>
      </c>
      <c r="L488">
        <v>56.3</v>
      </c>
      <c r="M488">
        <v>56.4</v>
      </c>
      <c r="N488">
        <v>56.4</v>
      </c>
      <c r="O488">
        <v>55.81</v>
      </c>
      <c r="P488">
        <v>48.17</v>
      </c>
      <c r="Q488">
        <v>56.46</v>
      </c>
      <c r="R488">
        <f t="shared" si="1"/>
        <v>2.4500000000000002</v>
      </c>
      <c r="S488">
        <v>56.4</v>
      </c>
    </row>
    <row r="489" spans="1:19">
      <c r="A489" t="s">
        <v>594</v>
      </c>
      <c r="B489">
        <v>48</v>
      </c>
      <c r="C489">
        <v>62</v>
      </c>
      <c r="E489">
        <v>55.17</v>
      </c>
      <c r="F489">
        <v>52.73</v>
      </c>
      <c r="G489">
        <v>55.17</v>
      </c>
      <c r="H489">
        <v>57.16</v>
      </c>
      <c r="I489">
        <v>57.16</v>
      </c>
      <c r="J489">
        <v>55.73</v>
      </c>
      <c r="K489">
        <v>55.17</v>
      </c>
      <c r="L489">
        <v>55.1</v>
      </c>
      <c r="M489">
        <v>55.16</v>
      </c>
      <c r="N489">
        <v>55.16</v>
      </c>
      <c r="O489">
        <v>54.44</v>
      </c>
      <c r="P489">
        <v>47.12</v>
      </c>
      <c r="Q489">
        <v>56.42</v>
      </c>
      <c r="R489">
        <f t="shared" si="1"/>
        <v>2.4000000000000004</v>
      </c>
      <c r="S489">
        <v>55.17</v>
      </c>
    </row>
    <row r="490" spans="1:19">
      <c r="A490" t="s">
        <v>595</v>
      </c>
      <c r="B490">
        <v>47</v>
      </c>
      <c r="C490">
        <v>57</v>
      </c>
      <c r="E490">
        <v>53.42</v>
      </c>
      <c r="F490">
        <v>51.2</v>
      </c>
      <c r="G490">
        <v>53.42</v>
      </c>
      <c r="H490">
        <v>55.42</v>
      </c>
      <c r="I490">
        <v>55.42</v>
      </c>
      <c r="J490">
        <v>54.08</v>
      </c>
      <c r="K490">
        <v>53.42</v>
      </c>
      <c r="L490">
        <v>53.3</v>
      </c>
      <c r="M490">
        <v>53.42</v>
      </c>
      <c r="N490">
        <v>53.42</v>
      </c>
      <c r="O490">
        <v>52.93</v>
      </c>
      <c r="P490">
        <v>45.63</v>
      </c>
      <c r="Q490">
        <v>56.37</v>
      </c>
      <c r="R490">
        <f t="shared" si="1"/>
        <v>2.35</v>
      </c>
      <c r="S490">
        <v>53.42</v>
      </c>
    </row>
    <row r="491" spans="1:19">
      <c r="A491" t="s">
        <v>596</v>
      </c>
      <c r="B491">
        <v>46</v>
      </c>
      <c r="C491">
        <v>53</v>
      </c>
      <c r="E491">
        <v>51.96</v>
      </c>
      <c r="F491">
        <v>49.73</v>
      </c>
      <c r="G491">
        <v>51.96</v>
      </c>
      <c r="H491">
        <v>53.95</v>
      </c>
      <c r="I491">
        <v>53.95</v>
      </c>
      <c r="J491">
        <v>52.6</v>
      </c>
      <c r="K491">
        <v>51.96</v>
      </c>
      <c r="L491">
        <v>51.9</v>
      </c>
      <c r="M491">
        <v>51.95</v>
      </c>
      <c r="N491">
        <v>51.95</v>
      </c>
      <c r="O491">
        <v>51.4</v>
      </c>
      <c r="P491">
        <v>44.46</v>
      </c>
      <c r="Q491">
        <v>56.33</v>
      </c>
      <c r="R491">
        <f t="shared" si="1"/>
        <v>2.3000000000000003</v>
      </c>
      <c r="S491">
        <v>51.96</v>
      </c>
    </row>
    <row r="492" spans="1:19">
      <c r="A492" t="s">
        <v>597</v>
      </c>
      <c r="B492">
        <v>45</v>
      </c>
      <c r="C492">
        <v>45</v>
      </c>
      <c r="E492">
        <v>48.79</v>
      </c>
      <c r="F492">
        <v>46.94</v>
      </c>
      <c r="G492">
        <v>48.79</v>
      </c>
      <c r="H492">
        <v>50.19</v>
      </c>
      <c r="I492">
        <v>50.19</v>
      </c>
      <c r="J492">
        <v>49.35</v>
      </c>
      <c r="K492">
        <v>48.79</v>
      </c>
      <c r="L492">
        <v>48.7</v>
      </c>
      <c r="M492">
        <v>48.79</v>
      </c>
      <c r="N492">
        <v>48.79</v>
      </c>
      <c r="O492">
        <v>48.77</v>
      </c>
      <c r="P492">
        <v>41.67</v>
      </c>
      <c r="Q492">
        <v>56.25</v>
      </c>
      <c r="R492">
        <f t="shared" si="1"/>
        <v>2.25</v>
      </c>
      <c r="S492">
        <v>48.79</v>
      </c>
    </row>
    <row r="493" spans="1:19">
      <c r="A493" t="s">
        <v>598</v>
      </c>
      <c r="B493">
        <v>44</v>
      </c>
      <c r="C493">
        <v>34</v>
      </c>
      <c r="E493">
        <v>44.62</v>
      </c>
      <c r="F493">
        <v>43.8</v>
      </c>
      <c r="G493">
        <v>44.62</v>
      </c>
      <c r="H493">
        <v>44.82</v>
      </c>
      <c r="I493">
        <v>44.82</v>
      </c>
      <c r="J493">
        <v>44.86</v>
      </c>
      <c r="K493">
        <v>44.62</v>
      </c>
      <c r="L493">
        <v>44.7</v>
      </c>
      <c r="M493">
        <v>44.62</v>
      </c>
      <c r="N493">
        <v>44.62</v>
      </c>
      <c r="O493">
        <v>44.68</v>
      </c>
      <c r="P493">
        <v>38.11</v>
      </c>
      <c r="Q493">
        <v>56.14</v>
      </c>
      <c r="R493">
        <f t="shared" si="1"/>
        <v>2.2000000000000002</v>
      </c>
      <c r="S493">
        <v>44.62</v>
      </c>
    </row>
    <row r="494" spans="1:19">
      <c r="A494" t="s">
        <v>599</v>
      </c>
      <c r="B494">
        <v>43</v>
      </c>
      <c r="C494">
        <v>27</v>
      </c>
      <c r="E494">
        <v>42.14</v>
      </c>
      <c r="F494">
        <v>42.2</v>
      </c>
      <c r="G494">
        <v>42.14</v>
      </c>
      <c r="H494">
        <v>42.14</v>
      </c>
      <c r="I494">
        <v>42.14</v>
      </c>
      <c r="J494">
        <v>42.44</v>
      </c>
      <c r="K494">
        <v>42.14</v>
      </c>
      <c r="L494">
        <v>42.2</v>
      </c>
      <c r="M494">
        <v>42.14</v>
      </c>
      <c r="N494">
        <v>42.14</v>
      </c>
      <c r="O494">
        <v>42.4</v>
      </c>
      <c r="P494">
        <v>35.99</v>
      </c>
      <c r="Q494">
        <v>56.07</v>
      </c>
      <c r="R494">
        <f t="shared" si="1"/>
        <v>2.15</v>
      </c>
      <c r="S494">
        <v>42.14</v>
      </c>
    </row>
    <row r="495" spans="1:19">
      <c r="A495" t="s">
        <v>600</v>
      </c>
      <c r="B495">
        <v>42</v>
      </c>
      <c r="C495">
        <v>17</v>
      </c>
      <c r="E495">
        <v>38.54</v>
      </c>
      <c r="F495">
        <v>40.26</v>
      </c>
      <c r="G495">
        <v>38.54</v>
      </c>
      <c r="H495">
        <v>38.54</v>
      </c>
      <c r="I495">
        <v>38.54</v>
      </c>
      <c r="J495">
        <v>39.549999999999997</v>
      </c>
      <c r="K495">
        <v>38.54</v>
      </c>
      <c r="L495">
        <v>38.6</v>
      </c>
      <c r="M495">
        <v>38.54</v>
      </c>
      <c r="N495">
        <v>38.54</v>
      </c>
      <c r="O495">
        <v>39.049999999999997</v>
      </c>
      <c r="P495">
        <v>32.92</v>
      </c>
      <c r="Q495">
        <v>55.97</v>
      </c>
      <c r="R495">
        <f t="shared" si="1"/>
        <v>2.1</v>
      </c>
      <c r="S495">
        <v>38.54</v>
      </c>
    </row>
    <row r="496" spans="1:19">
      <c r="A496" t="s">
        <v>601</v>
      </c>
      <c r="B496">
        <v>41</v>
      </c>
      <c r="C496">
        <v>8</v>
      </c>
      <c r="E496">
        <v>35.270000000000003</v>
      </c>
      <c r="F496">
        <v>38.229999999999997</v>
      </c>
      <c r="G496">
        <v>35.270000000000003</v>
      </c>
      <c r="H496">
        <v>35.26</v>
      </c>
      <c r="I496">
        <v>35.26</v>
      </c>
      <c r="J496">
        <v>36.44</v>
      </c>
      <c r="K496">
        <v>35.270000000000003</v>
      </c>
      <c r="L496">
        <v>35.299999999999997</v>
      </c>
      <c r="M496">
        <v>35.26</v>
      </c>
      <c r="N496">
        <v>35.26</v>
      </c>
      <c r="O496">
        <v>35.46</v>
      </c>
      <c r="P496">
        <v>30.12</v>
      </c>
      <c r="Q496">
        <v>55.88</v>
      </c>
      <c r="R496">
        <f t="shared" si="1"/>
        <v>2.0500000000000003</v>
      </c>
      <c r="S496">
        <v>35.270000000000003</v>
      </c>
    </row>
    <row r="497" spans="1:19">
      <c r="A497" t="s">
        <v>602</v>
      </c>
      <c r="B497">
        <v>40</v>
      </c>
      <c r="C497">
        <v>5</v>
      </c>
      <c r="E497">
        <v>33.82</v>
      </c>
      <c r="F497">
        <v>37.26</v>
      </c>
      <c r="G497">
        <v>33.82</v>
      </c>
      <c r="H497">
        <v>33.81</v>
      </c>
      <c r="I497">
        <v>33.81</v>
      </c>
      <c r="J497">
        <v>34.51</v>
      </c>
      <c r="K497">
        <v>33.82</v>
      </c>
      <c r="L497">
        <v>33.9</v>
      </c>
      <c r="M497">
        <v>33.81</v>
      </c>
      <c r="N497">
        <v>33.81</v>
      </c>
      <c r="O497">
        <v>34.1</v>
      </c>
      <c r="P497">
        <v>28.88</v>
      </c>
      <c r="Q497">
        <v>55.85</v>
      </c>
      <c r="R497">
        <f t="shared" si="1"/>
        <v>2</v>
      </c>
      <c r="S497">
        <v>33.82</v>
      </c>
    </row>
    <row r="498" spans="1:19">
      <c r="A498" t="s">
        <v>603</v>
      </c>
      <c r="B498">
        <v>39</v>
      </c>
      <c r="C498">
        <v>2</v>
      </c>
      <c r="E498">
        <v>31.8</v>
      </c>
      <c r="F498">
        <v>35.72</v>
      </c>
      <c r="G498">
        <v>31.8</v>
      </c>
      <c r="H498">
        <v>31.8</v>
      </c>
      <c r="I498">
        <v>31.8</v>
      </c>
      <c r="J498">
        <v>31.83</v>
      </c>
      <c r="K498">
        <v>31.8</v>
      </c>
      <c r="L498">
        <v>31.6</v>
      </c>
      <c r="M498">
        <v>31.8</v>
      </c>
      <c r="N498">
        <v>31.8</v>
      </c>
      <c r="O498">
        <v>31.97</v>
      </c>
      <c r="P498">
        <v>27.16</v>
      </c>
      <c r="Q498">
        <v>55.82</v>
      </c>
      <c r="R498">
        <f t="shared" si="1"/>
        <v>1.9500000000000002</v>
      </c>
      <c r="S498">
        <v>31.8</v>
      </c>
    </row>
    <row r="499" spans="1:19">
      <c r="A499" t="s">
        <v>604</v>
      </c>
      <c r="B499">
        <v>38</v>
      </c>
      <c r="C499">
        <v>1</v>
      </c>
      <c r="E499">
        <v>30.98</v>
      </c>
      <c r="F499">
        <v>34.659999999999997</v>
      </c>
      <c r="G499">
        <v>30.8</v>
      </c>
      <c r="H499">
        <v>30.8</v>
      </c>
      <c r="I499">
        <v>30.8</v>
      </c>
      <c r="J499">
        <v>30.72</v>
      </c>
      <c r="K499">
        <v>30.8</v>
      </c>
      <c r="L499">
        <v>29.9</v>
      </c>
      <c r="M499">
        <v>30.8</v>
      </c>
      <c r="N499">
        <v>30.8</v>
      </c>
      <c r="O499">
        <v>30.41</v>
      </c>
      <c r="P499">
        <v>26.31</v>
      </c>
      <c r="Q499">
        <v>55.81</v>
      </c>
      <c r="R499">
        <f t="shared" si="1"/>
        <v>1.9000000000000001</v>
      </c>
      <c r="S499">
        <v>30.8</v>
      </c>
    </row>
    <row r="500" spans="1:19">
      <c r="A500" t="s">
        <v>605</v>
      </c>
      <c r="B500">
        <v>37</v>
      </c>
      <c r="C500">
        <v>0</v>
      </c>
      <c r="E500">
        <v>28.8</v>
      </c>
      <c r="F500">
        <v>33.44</v>
      </c>
      <c r="G500">
        <v>28.8</v>
      </c>
      <c r="H500">
        <v>28.8</v>
      </c>
      <c r="I500">
        <v>28.8</v>
      </c>
      <c r="J500">
        <v>28.08</v>
      </c>
      <c r="K500">
        <v>28.8</v>
      </c>
      <c r="L500">
        <v>25.9</v>
      </c>
      <c r="M500">
        <v>28.8</v>
      </c>
      <c r="N500">
        <v>28.8</v>
      </c>
      <c r="O500">
        <v>28.02</v>
      </c>
      <c r="P500">
        <v>0</v>
      </c>
      <c r="Q500">
        <v>0</v>
      </c>
      <c r="R500">
        <f t="shared" si="1"/>
        <v>1.85</v>
      </c>
      <c r="S500">
        <v>28.8</v>
      </c>
    </row>
    <row r="501" spans="1:19">
      <c r="A501" t="s">
        <v>606</v>
      </c>
      <c r="B501">
        <v>68</v>
      </c>
      <c r="C501">
        <v>100</v>
      </c>
      <c r="E501">
        <v>66.5</v>
      </c>
      <c r="F501">
        <v>73</v>
      </c>
      <c r="G501">
        <v>66.5</v>
      </c>
      <c r="H501">
        <v>68.3</v>
      </c>
      <c r="I501">
        <v>68.3</v>
      </c>
      <c r="J501">
        <v>66.760000000000005</v>
      </c>
      <c r="K501">
        <v>67</v>
      </c>
      <c r="L501">
        <v>67</v>
      </c>
      <c r="M501">
        <v>66.5</v>
      </c>
      <c r="N501">
        <v>66.5</v>
      </c>
      <c r="O501">
        <v>68.73</v>
      </c>
      <c r="P501">
        <v>56.8</v>
      </c>
      <c r="Q501">
        <v>56.8</v>
      </c>
      <c r="R501">
        <f t="shared" si="1"/>
        <v>3.4000000000000004</v>
      </c>
      <c r="S501">
        <v>67.8</v>
      </c>
    </row>
    <row r="502" spans="1:19">
      <c r="A502" t="s">
        <v>607</v>
      </c>
      <c r="B502">
        <v>66</v>
      </c>
      <c r="C502">
        <v>98</v>
      </c>
      <c r="E502">
        <v>65.680000000000007</v>
      </c>
      <c r="F502">
        <v>71.38</v>
      </c>
      <c r="G502">
        <v>65.62</v>
      </c>
      <c r="H502">
        <v>67.61</v>
      </c>
      <c r="I502">
        <v>67.61</v>
      </c>
      <c r="J502">
        <v>66.290000000000006</v>
      </c>
      <c r="K502">
        <v>66.02</v>
      </c>
      <c r="L502">
        <v>66.3</v>
      </c>
      <c r="M502">
        <v>65.61</v>
      </c>
      <c r="N502">
        <v>65.61</v>
      </c>
      <c r="O502">
        <v>67.12</v>
      </c>
      <c r="P502">
        <v>56.04</v>
      </c>
      <c r="Q502">
        <v>56.78</v>
      </c>
      <c r="R502">
        <f t="shared" si="1"/>
        <v>3.3000000000000003</v>
      </c>
      <c r="S502">
        <v>65.819999999999993</v>
      </c>
    </row>
    <row r="503" spans="1:19">
      <c r="A503" t="s">
        <v>608</v>
      </c>
      <c r="B503">
        <v>65</v>
      </c>
      <c r="C503">
        <v>95</v>
      </c>
      <c r="E503">
        <v>64.33</v>
      </c>
      <c r="F503">
        <v>66.739999999999995</v>
      </c>
      <c r="G503">
        <v>64.33</v>
      </c>
      <c r="H503">
        <v>66.319999999999993</v>
      </c>
      <c r="I503">
        <v>66.319999999999993</v>
      </c>
      <c r="J503">
        <v>65.150000000000006</v>
      </c>
      <c r="K503">
        <v>64.33</v>
      </c>
      <c r="L503">
        <v>65.099999999999994</v>
      </c>
      <c r="M503">
        <v>64.319999999999993</v>
      </c>
      <c r="N503">
        <v>64.319999999999993</v>
      </c>
      <c r="O503">
        <v>65.400000000000006</v>
      </c>
      <c r="P503">
        <v>54.94</v>
      </c>
      <c r="Q503">
        <v>56.75</v>
      </c>
      <c r="R503">
        <f t="shared" si="1"/>
        <v>3.25</v>
      </c>
      <c r="S503">
        <v>64.33</v>
      </c>
    </row>
    <row r="504" spans="1:19">
      <c r="A504" t="s">
        <v>609</v>
      </c>
      <c r="B504">
        <v>64</v>
      </c>
      <c r="C504">
        <v>93</v>
      </c>
      <c r="E504">
        <v>63.63</v>
      </c>
      <c r="F504">
        <v>65.67</v>
      </c>
      <c r="G504">
        <v>63.63</v>
      </c>
      <c r="H504">
        <v>65.63</v>
      </c>
      <c r="I504">
        <v>65.63</v>
      </c>
      <c r="J504">
        <v>64.42</v>
      </c>
      <c r="K504">
        <v>63.63</v>
      </c>
      <c r="L504">
        <v>64.400000000000006</v>
      </c>
      <c r="M504">
        <v>63.63</v>
      </c>
      <c r="N504">
        <v>63.63</v>
      </c>
      <c r="O504">
        <v>64.239999999999995</v>
      </c>
      <c r="P504">
        <v>54.35</v>
      </c>
      <c r="Q504">
        <v>56.73</v>
      </c>
      <c r="R504">
        <f t="shared" si="1"/>
        <v>3.2</v>
      </c>
      <c r="S504">
        <v>63.63</v>
      </c>
    </row>
    <row r="505" spans="1:19">
      <c r="A505" t="s">
        <v>610</v>
      </c>
      <c r="B505">
        <v>63</v>
      </c>
      <c r="C505">
        <v>90</v>
      </c>
      <c r="E505">
        <v>62.67</v>
      </c>
      <c r="F505">
        <v>64.239999999999995</v>
      </c>
      <c r="G505">
        <v>62.67</v>
      </c>
      <c r="H505">
        <v>64.66</v>
      </c>
      <c r="I505">
        <v>64.66</v>
      </c>
      <c r="J505">
        <v>63.37</v>
      </c>
      <c r="K505">
        <v>62.67</v>
      </c>
      <c r="L505">
        <v>63.4</v>
      </c>
      <c r="M505">
        <v>62.66</v>
      </c>
      <c r="N505">
        <v>62.66</v>
      </c>
      <c r="O505">
        <v>63.08</v>
      </c>
      <c r="P505">
        <v>53.53</v>
      </c>
      <c r="Q505">
        <v>56.7</v>
      </c>
      <c r="R505">
        <f t="shared" si="1"/>
        <v>3.1500000000000004</v>
      </c>
      <c r="S505">
        <v>62.67</v>
      </c>
    </row>
    <row r="506" spans="1:19">
      <c r="A506" t="s">
        <v>611</v>
      </c>
      <c r="B506">
        <v>62</v>
      </c>
      <c r="C506">
        <v>84</v>
      </c>
      <c r="E506">
        <v>61.11</v>
      </c>
      <c r="F506">
        <v>60.99</v>
      </c>
      <c r="G506">
        <v>61.11</v>
      </c>
      <c r="H506">
        <v>63.1</v>
      </c>
      <c r="I506">
        <v>63.1</v>
      </c>
      <c r="J506">
        <v>61.52</v>
      </c>
      <c r="K506">
        <v>61.11</v>
      </c>
      <c r="L506">
        <v>61.6</v>
      </c>
      <c r="M506">
        <v>61.1</v>
      </c>
      <c r="N506">
        <v>61.1</v>
      </c>
      <c r="O506">
        <v>61.14</v>
      </c>
      <c r="P506">
        <v>52.19</v>
      </c>
      <c r="Q506">
        <v>56.64</v>
      </c>
      <c r="R506">
        <f t="shared" si="1"/>
        <v>3.1</v>
      </c>
      <c r="S506">
        <v>61.11</v>
      </c>
    </row>
    <row r="507" spans="1:19">
      <c r="A507" t="s">
        <v>612</v>
      </c>
      <c r="B507">
        <v>61</v>
      </c>
      <c r="C507">
        <v>81</v>
      </c>
      <c r="E507">
        <v>60.39</v>
      </c>
      <c r="F507">
        <v>59.5</v>
      </c>
      <c r="G507">
        <v>60.39</v>
      </c>
      <c r="H507">
        <v>62.38</v>
      </c>
      <c r="I507">
        <v>62.38</v>
      </c>
      <c r="J507">
        <v>60.7</v>
      </c>
      <c r="K507">
        <v>60.39</v>
      </c>
      <c r="L507">
        <v>60.6</v>
      </c>
      <c r="M507">
        <v>60.38</v>
      </c>
      <c r="N507">
        <v>60.38</v>
      </c>
      <c r="O507">
        <v>59.92</v>
      </c>
      <c r="P507">
        <v>51.58</v>
      </c>
      <c r="Q507">
        <v>56.61</v>
      </c>
      <c r="R507">
        <f t="shared" si="1"/>
        <v>3.0500000000000003</v>
      </c>
      <c r="S507">
        <v>60.39</v>
      </c>
    </row>
    <row r="508" spans="1:19">
      <c r="A508" t="s">
        <v>613</v>
      </c>
      <c r="B508">
        <v>60</v>
      </c>
      <c r="C508">
        <v>77</v>
      </c>
      <c r="E508">
        <v>59.42</v>
      </c>
      <c r="F508">
        <v>58.03</v>
      </c>
      <c r="G508">
        <v>59.42</v>
      </c>
      <c r="H508">
        <v>61.42</v>
      </c>
      <c r="I508">
        <v>61.42</v>
      </c>
      <c r="J508">
        <v>59.69</v>
      </c>
      <c r="K508">
        <v>59.42</v>
      </c>
      <c r="L508">
        <v>59.4</v>
      </c>
      <c r="M508">
        <v>59.42</v>
      </c>
      <c r="N508">
        <v>59.42</v>
      </c>
      <c r="O508">
        <v>58.87</v>
      </c>
      <c r="P508">
        <v>50.75</v>
      </c>
      <c r="Q508">
        <v>56.57</v>
      </c>
      <c r="R508">
        <f t="shared" si="1"/>
        <v>3</v>
      </c>
      <c r="S508">
        <v>59.42</v>
      </c>
    </row>
    <row r="509" spans="1:19">
      <c r="A509" t="s">
        <v>614</v>
      </c>
      <c r="B509">
        <v>59</v>
      </c>
      <c r="C509">
        <v>74</v>
      </c>
      <c r="E509">
        <v>58.65</v>
      </c>
      <c r="F509">
        <v>56.83</v>
      </c>
      <c r="G509">
        <v>58.65</v>
      </c>
      <c r="H509">
        <v>60.64</v>
      </c>
      <c r="I509">
        <v>60.64</v>
      </c>
      <c r="J509">
        <v>58.95</v>
      </c>
      <c r="K509">
        <v>58.65</v>
      </c>
      <c r="L509">
        <v>58.6</v>
      </c>
      <c r="M509">
        <v>58.64</v>
      </c>
      <c r="N509">
        <v>58.64</v>
      </c>
      <c r="O509">
        <v>57.91</v>
      </c>
      <c r="P509">
        <v>50.09</v>
      </c>
      <c r="Q509">
        <v>56.54</v>
      </c>
      <c r="R509">
        <f t="shared" si="1"/>
        <v>2.95</v>
      </c>
      <c r="S509">
        <v>58.65</v>
      </c>
    </row>
    <row r="510" spans="1:19">
      <c r="A510" t="s">
        <v>615</v>
      </c>
      <c r="B510">
        <v>58</v>
      </c>
      <c r="C510">
        <v>71</v>
      </c>
      <c r="E510">
        <v>57.79</v>
      </c>
      <c r="F510">
        <v>55.7</v>
      </c>
      <c r="G510">
        <v>57.79</v>
      </c>
      <c r="H510">
        <v>59.79</v>
      </c>
      <c r="I510">
        <v>59.79</v>
      </c>
      <c r="J510">
        <v>58.21</v>
      </c>
      <c r="K510">
        <v>57.79</v>
      </c>
      <c r="L510">
        <v>57.7</v>
      </c>
      <c r="M510">
        <v>57.79</v>
      </c>
      <c r="N510">
        <v>57.79</v>
      </c>
      <c r="O510">
        <v>56.89</v>
      </c>
      <c r="P510">
        <v>49.36</v>
      </c>
      <c r="Q510">
        <v>56.51</v>
      </c>
      <c r="R510">
        <f t="shared" si="1"/>
        <v>2.9000000000000004</v>
      </c>
      <c r="S510">
        <v>57.79</v>
      </c>
    </row>
    <row r="511" spans="1:19">
      <c r="A511" t="s">
        <v>616</v>
      </c>
      <c r="B511">
        <v>57</v>
      </c>
      <c r="C511">
        <v>66</v>
      </c>
      <c r="E511">
        <v>56.4</v>
      </c>
      <c r="F511">
        <v>53.91</v>
      </c>
      <c r="G511">
        <v>56.4</v>
      </c>
      <c r="H511">
        <v>58.4</v>
      </c>
      <c r="I511">
        <v>58.4</v>
      </c>
      <c r="J511">
        <v>56.9</v>
      </c>
      <c r="K511">
        <v>56.4</v>
      </c>
      <c r="L511">
        <v>56.3</v>
      </c>
      <c r="M511">
        <v>56.4</v>
      </c>
      <c r="N511">
        <v>56.4</v>
      </c>
      <c r="O511">
        <v>55.81</v>
      </c>
      <c r="P511">
        <v>48.17</v>
      </c>
      <c r="Q511">
        <v>56.46</v>
      </c>
      <c r="R511">
        <f t="shared" si="1"/>
        <v>2.85</v>
      </c>
      <c r="S511">
        <v>56.4</v>
      </c>
    </row>
    <row r="512" spans="1:19">
      <c r="A512" t="s">
        <v>617</v>
      </c>
      <c r="B512">
        <v>56</v>
      </c>
      <c r="C512">
        <v>64</v>
      </c>
      <c r="E512">
        <v>55.82</v>
      </c>
      <c r="F512">
        <v>53.32</v>
      </c>
      <c r="G512">
        <v>55.82</v>
      </c>
      <c r="H512">
        <v>57.81</v>
      </c>
      <c r="I512">
        <v>57.81</v>
      </c>
      <c r="J512">
        <v>56.33</v>
      </c>
      <c r="K512">
        <v>55.82</v>
      </c>
      <c r="L512">
        <v>55.7</v>
      </c>
      <c r="M512">
        <v>55.81</v>
      </c>
      <c r="N512">
        <v>55.81</v>
      </c>
      <c r="O512">
        <v>55.25</v>
      </c>
      <c r="P512">
        <v>47.67</v>
      </c>
      <c r="Q512">
        <v>56.44</v>
      </c>
      <c r="R512">
        <f t="shared" si="1"/>
        <v>2.8000000000000003</v>
      </c>
      <c r="S512">
        <v>55.82</v>
      </c>
    </row>
    <row r="513" spans="1:19">
      <c r="A513" t="s">
        <v>618</v>
      </c>
      <c r="B513">
        <v>55</v>
      </c>
      <c r="C513">
        <v>61</v>
      </c>
      <c r="E513">
        <v>54.86</v>
      </c>
      <c r="F513">
        <v>52.45</v>
      </c>
      <c r="G513">
        <v>54.86</v>
      </c>
      <c r="H513">
        <v>56.85</v>
      </c>
      <c r="I513">
        <v>56.85</v>
      </c>
      <c r="J513">
        <v>55.41</v>
      </c>
      <c r="K513">
        <v>54.86</v>
      </c>
      <c r="L513">
        <v>54.8</v>
      </c>
      <c r="M513">
        <v>54.85</v>
      </c>
      <c r="N513">
        <v>54.85</v>
      </c>
      <c r="O513">
        <v>54.19</v>
      </c>
      <c r="P513">
        <v>46.85</v>
      </c>
      <c r="Q513">
        <v>56.41</v>
      </c>
      <c r="R513">
        <f t="shared" si="1"/>
        <v>2.75</v>
      </c>
      <c r="S513">
        <v>54.86</v>
      </c>
    </row>
    <row r="514" spans="1:19">
      <c r="A514" t="s">
        <v>619</v>
      </c>
      <c r="B514">
        <v>54</v>
      </c>
      <c r="C514">
        <v>59</v>
      </c>
      <c r="E514">
        <v>54.11</v>
      </c>
      <c r="F514">
        <v>51.83</v>
      </c>
      <c r="G514">
        <v>54.11</v>
      </c>
      <c r="H514">
        <v>56.1</v>
      </c>
      <c r="I514">
        <v>56.1</v>
      </c>
      <c r="J514">
        <v>54.76</v>
      </c>
      <c r="K514">
        <v>54.11</v>
      </c>
      <c r="L514">
        <v>54</v>
      </c>
      <c r="M514">
        <v>54.1</v>
      </c>
      <c r="N514">
        <v>54.1</v>
      </c>
      <c r="O514">
        <v>53.45</v>
      </c>
      <c r="P514">
        <v>46.3</v>
      </c>
      <c r="Q514">
        <v>56.39</v>
      </c>
      <c r="R514">
        <f t="shared" ref="R514:R577" si="2">B514*0.05</f>
        <v>2.7</v>
      </c>
      <c r="S514">
        <v>54.11</v>
      </c>
    </row>
    <row r="515" spans="1:19">
      <c r="A515" t="s">
        <v>620</v>
      </c>
      <c r="B515">
        <v>53</v>
      </c>
      <c r="C515">
        <v>57</v>
      </c>
      <c r="E515">
        <v>53.42</v>
      </c>
      <c r="F515">
        <v>51.2</v>
      </c>
      <c r="G515">
        <v>53.42</v>
      </c>
      <c r="H515">
        <v>55.42</v>
      </c>
      <c r="I515">
        <v>55.42</v>
      </c>
      <c r="J515">
        <v>54.08</v>
      </c>
      <c r="K515">
        <v>53.42</v>
      </c>
      <c r="L515">
        <v>53.3</v>
      </c>
      <c r="M515">
        <v>53.42</v>
      </c>
      <c r="N515">
        <v>53.42</v>
      </c>
      <c r="O515">
        <v>52.93</v>
      </c>
      <c r="P515">
        <v>45.63</v>
      </c>
      <c r="Q515">
        <v>56.37</v>
      </c>
      <c r="R515">
        <f t="shared" si="2"/>
        <v>2.6500000000000004</v>
      </c>
      <c r="S515">
        <v>53.42</v>
      </c>
    </row>
    <row r="516" spans="1:19">
      <c r="A516" t="s">
        <v>621</v>
      </c>
      <c r="B516">
        <v>52</v>
      </c>
      <c r="C516">
        <v>54</v>
      </c>
      <c r="E516">
        <v>52.31</v>
      </c>
      <c r="F516">
        <v>50.14</v>
      </c>
      <c r="G516">
        <v>52.31</v>
      </c>
      <c r="H516">
        <v>54.3</v>
      </c>
      <c r="I516">
        <v>54.3</v>
      </c>
      <c r="J516">
        <v>52.98</v>
      </c>
      <c r="K516">
        <v>52.31</v>
      </c>
      <c r="L516">
        <v>52.2</v>
      </c>
      <c r="M516">
        <v>52.3</v>
      </c>
      <c r="N516">
        <v>52.3</v>
      </c>
      <c r="O516">
        <v>51.68</v>
      </c>
      <c r="P516">
        <v>44.76</v>
      </c>
      <c r="Q516">
        <v>56.34</v>
      </c>
      <c r="R516">
        <f t="shared" si="2"/>
        <v>2.6</v>
      </c>
      <c r="S516">
        <v>52.31</v>
      </c>
    </row>
    <row r="517" spans="1:19">
      <c r="A517" t="s">
        <v>622</v>
      </c>
      <c r="B517">
        <v>51</v>
      </c>
      <c r="C517">
        <v>51</v>
      </c>
      <c r="E517">
        <v>51.25</v>
      </c>
      <c r="F517">
        <v>49.08</v>
      </c>
      <c r="G517">
        <v>51.25</v>
      </c>
      <c r="H517">
        <v>53.24</v>
      </c>
      <c r="I517">
        <v>53.24</v>
      </c>
      <c r="J517">
        <v>51.82</v>
      </c>
      <c r="K517">
        <v>51.25</v>
      </c>
      <c r="L517">
        <v>51.2</v>
      </c>
      <c r="M517">
        <v>51.25</v>
      </c>
      <c r="N517">
        <v>51.25</v>
      </c>
      <c r="O517">
        <v>50.68</v>
      </c>
      <c r="P517">
        <v>43.86</v>
      </c>
      <c r="Q517">
        <v>56.31</v>
      </c>
      <c r="R517">
        <f t="shared" si="2"/>
        <v>2.5500000000000003</v>
      </c>
      <c r="S517">
        <v>51.25</v>
      </c>
    </row>
    <row r="518" spans="1:19">
      <c r="A518" t="s">
        <v>623</v>
      </c>
      <c r="B518">
        <v>50</v>
      </c>
      <c r="C518">
        <v>50</v>
      </c>
      <c r="E518">
        <v>50.85</v>
      </c>
      <c r="F518">
        <v>48.64</v>
      </c>
      <c r="G518">
        <v>50.85</v>
      </c>
      <c r="H518">
        <v>52.84</v>
      </c>
      <c r="I518">
        <v>52.84</v>
      </c>
      <c r="J518">
        <v>51.42</v>
      </c>
      <c r="K518">
        <v>50.85</v>
      </c>
      <c r="L518">
        <v>50.8</v>
      </c>
      <c r="M518">
        <v>50.85</v>
      </c>
      <c r="N518">
        <v>50.85</v>
      </c>
      <c r="O518">
        <v>50.46</v>
      </c>
      <c r="P518">
        <v>43.43</v>
      </c>
      <c r="Q518">
        <v>56.3</v>
      </c>
      <c r="R518">
        <f t="shared" si="2"/>
        <v>2.5</v>
      </c>
      <c r="S518">
        <v>50.85</v>
      </c>
    </row>
    <row r="519" spans="1:19">
      <c r="A519" t="s">
        <v>624</v>
      </c>
      <c r="B519">
        <v>49</v>
      </c>
      <c r="C519">
        <v>47</v>
      </c>
      <c r="E519">
        <v>49.62</v>
      </c>
      <c r="F519">
        <v>47.58</v>
      </c>
      <c r="G519">
        <v>49.62</v>
      </c>
      <c r="H519">
        <v>51.02</v>
      </c>
      <c r="I519">
        <v>51.02</v>
      </c>
      <c r="J519">
        <v>50.19</v>
      </c>
      <c r="K519">
        <v>49.66</v>
      </c>
      <c r="L519">
        <v>49.6</v>
      </c>
      <c r="M519">
        <v>49.62</v>
      </c>
      <c r="N519">
        <v>49.62</v>
      </c>
      <c r="O519">
        <v>49.48</v>
      </c>
      <c r="P519">
        <v>42.39</v>
      </c>
      <c r="Q519">
        <v>56.27</v>
      </c>
      <c r="R519">
        <f t="shared" si="2"/>
        <v>2.4500000000000002</v>
      </c>
      <c r="S519">
        <v>49.62</v>
      </c>
    </row>
    <row r="520" spans="1:19">
      <c r="A520" t="s">
        <v>625</v>
      </c>
      <c r="B520">
        <v>48</v>
      </c>
      <c r="C520">
        <v>45</v>
      </c>
      <c r="E520">
        <v>48.79</v>
      </c>
      <c r="F520">
        <v>46.94</v>
      </c>
      <c r="G520">
        <v>48.79</v>
      </c>
      <c r="H520">
        <v>50.19</v>
      </c>
      <c r="I520">
        <v>50.19</v>
      </c>
      <c r="J520">
        <v>49.35</v>
      </c>
      <c r="K520">
        <v>48.79</v>
      </c>
      <c r="L520">
        <v>48.7</v>
      </c>
      <c r="M520">
        <v>48.79</v>
      </c>
      <c r="N520">
        <v>48.79</v>
      </c>
      <c r="O520">
        <v>48.77</v>
      </c>
      <c r="P520">
        <v>41.67</v>
      </c>
      <c r="Q520">
        <v>56.25</v>
      </c>
      <c r="R520">
        <f t="shared" si="2"/>
        <v>2.4000000000000004</v>
      </c>
      <c r="S520">
        <v>48.79</v>
      </c>
    </row>
    <row r="521" spans="1:19">
      <c r="A521" t="s">
        <v>626</v>
      </c>
      <c r="B521">
        <v>47</v>
      </c>
      <c r="C521">
        <v>44</v>
      </c>
      <c r="E521">
        <v>48.4</v>
      </c>
      <c r="F521">
        <v>46.58</v>
      </c>
      <c r="G521">
        <v>48.4</v>
      </c>
      <c r="H521">
        <v>49.79</v>
      </c>
      <c r="I521">
        <v>49.79</v>
      </c>
      <c r="J521">
        <v>48.93</v>
      </c>
      <c r="K521">
        <v>48.4</v>
      </c>
      <c r="L521">
        <v>48.4</v>
      </c>
      <c r="M521">
        <v>48.4</v>
      </c>
      <c r="N521">
        <v>48.4</v>
      </c>
      <c r="O521">
        <v>48.3</v>
      </c>
      <c r="P521">
        <v>41.34</v>
      </c>
      <c r="Q521">
        <v>56.24</v>
      </c>
      <c r="R521">
        <f t="shared" si="2"/>
        <v>2.35</v>
      </c>
      <c r="S521">
        <v>48.4</v>
      </c>
    </row>
    <row r="522" spans="1:19">
      <c r="A522" t="s">
        <v>627</v>
      </c>
      <c r="B522">
        <v>46</v>
      </c>
      <c r="C522">
        <v>41</v>
      </c>
      <c r="E522">
        <v>47.23</v>
      </c>
      <c r="F522">
        <v>45.75</v>
      </c>
      <c r="G522">
        <v>47.23</v>
      </c>
      <c r="H522">
        <v>48.02</v>
      </c>
      <c r="I522">
        <v>48.02</v>
      </c>
      <c r="J522">
        <v>47.67</v>
      </c>
      <c r="K522">
        <v>47.23</v>
      </c>
      <c r="L522">
        <v>47.3</v>
      </c>
      <c r="M522">
        <v>47.22</v>
      </c>
      <c r="N522">
        <v>47.22</v>
      </c>
      <c r="O522">
        <v>47.18</v>
      </c>
      <c r="P522">
        <v>40.33</v>
      </c>
      <c r="Q522">
        <v>56.21</v>
      </c>
      <c r="R522">
        <f t="shared" si="2"/>
        <v>2.3000000000000003</v>
      </c>
      <c r="S522">
        <v>47.23</v>
      </c>
    </row>
    <row r="523" spans="1:19">
      <c r="A523" t="s">
        <v>628</v>
      </c>
      <c r="B523">
        <v>45</v>
      </c>
      <c r="C523">
        <v>39</v>
      </c>
      <c r="E523">
        <v>46.51</v>
      </c>
      <c r="F523">
        <v>45.15</v>
      </c>
      <c r="G523">
        <v>46.51</v>
      </c>
      <c r="H523">
        <v>47.1</v>
      </c>
      <c r="I523">
        <v>47.1</v>
      </c>
      <c r="J523">
        <v>46.85</v>
      </c>
      <c r="K523">
        <v>46.51</v>
      </c>
      <c r="L523">
        <v>46.5</v>
      </c>
      <c r="M523">
        <v>46.5</v>
      </c>
      <c r="N523">
        <v>46.5</v>
      </c>
      <c r="O523">
        <v>46.45</v>
      </c>
      <c r="P523">
        <v>39.72</v>
      </c>
      <c r="Q523">
        <v>56.19</v>
      </c>
      <c r="R523">
        <f t="shared" si="2"/>
        <v>2.25</v>
      </c>
      <c r="S523">
        <v>46.51</v>
      </c>
    </row>
    <row r="524" spans="1:19">
      <c r="A524" t="s">
        <v>629</v>
      </c>
      <c r="B524">
        <v>44</v>
      </c>
      <c r="C524">
        <v>37</v>
      </c>
      <c r="E524">
        <v>45.74</v>
      </c>
      <c r="F524">
        <v>44.62</v>
      </c>
      <c r="G524">
        <v>45.74</v>
      </c>
      <c r="H524">
        <v>46.24</v>
      </c>
      <c r="I524">
        <v>46.24</v>
      </c>
      <c r="J524">
        <v>46.03</v>
      </c>
      <c r="K524">
        <v>45.74</v>
      </c>
      <c r="L524">
        <v>45.8</v>
      </c>
      <c r="M524">
        <v>45.74</v>
      </c>
      <c r="N524">
        <v>45.74</v>
      </c>
      <c r="O524">
        <v>45.88</v>
      </c>
      <c r="P524">
        <v>39.07</v>
      </c>
      <c r="Q524">
        <v>56.17</v>
      </c>
      <c r="R524">
        <f t="shared" si="2"/>
        <v>2.2000000000000002</v>
      </c>
      <c r="S524">
        <v>45.74</v>
      </c>
    </row>
    <row r="525" spans="1:19">
      <c r="A525" t="s">
        <v>630</v>
      </c>
      <c r="B525">
        <v>43</v>
      </c>
      <c r="C525">
        <v>35</v>
      </c>
      <c r="E525">
        <v>44.98</v>
      </c>
      <c r="F525">
        <v>44.05</v>
      </c>
      <c r="G525">
        <v>44.98</v>
      </c>
      <c r="H525">
        <v>45.37</v>
      </c>
      <c r="I525">
        <v>45.37</v>
      </c>
      <c r="J525">
        <v>45.25</v>
      </c>
      <c r="K525">
        <v>44.98</v>
      </c>
      <c r="L525">
        <v>45</v>
      </c>
      <c r="M525">
        <v>44.97</v>
      </c>
      <c r="N525">
        <v>44.97</v>
      </c>
      <c r="O525">
        <v>45.18</v>
      </c>
      <c r="P525">
        <v>38.409999999999997</v>
      </c>
      <c r="Q525">
        <v>56.15</v>
      </c>
      <c r="R525">
        <f t="shared" si="2"/>
        <v>2.15</v>
      </c>
      <c r="S525">
        <v>44.98</v>
      </c>
    </row>
    <row r="526" spans="1:19">
      <c r="A526" t="s">
        <v>631</v>
      </c>
      <c r="B526">
        <v>42</v>
      </c>
      <c r="C526">
        <v>31</v>
      </c>
      <c r="E526">
        <v>43.6</v>
      </c>
      <c r="F526">
        <v>43.11</v>
      </c>
      <c r="G526">
        <v>43.6</v>
      </c>
      <c r="H526">
        <v>43.59</v>
      </c>
      <c r="I526">
        <v>43.59</v>
      </c>
      <c r="J526">
        <v>43.77</v>
      </c>
      <c r="K526">
        <v>43.6</v>
      </c>
      <c r="L526">
        <v>43.6</v>
      </c>
      <c r="M526">
        <v>43.6</v>
      </c>
      <c r="N526">
        <v>43.6</v>
      </c>
      <c r="O526">
        <v>43.78</v>
      </c>
      <c r="P526">
        <v>37.24</v>
      </c>
      <c r="Q526">
        <v>56.11</v>
      </c>
      <c r="R526">
        <f t="shared" si="2"/>
        <v>2.1</v>
      </c>
      <c r="S526">
        <v>43.6</v>
      </c>
    </row>
    <row r="527" spans="1:19">
      <c r="A527" t="s">
        <v>632</v>
      </c>
      <c r="B527">
        <v>41</v>
      </c>
      <c r="C527">
        <v>27</v>
      </c>
      <c r="E527">
        <v>42.14</v>
      </c>
      <c r="F527">
        <v>42.2</v>
      </c>
      <c r="G527">
        <v>42.14</v>
      </c>
      <c r="H527">
        <v>42.14</v>
      </c>
      <c r="I527">
        <v>42.14</v>
      </c>
      <c r="J527">
        <v>42.44</v>
      </c>
      <c r="K527">
        <v>42.14</v>
      </c>
      <c r="L527">
        <v>42.2</v>
      </c>
      <c r="M527">
        <v>42.14</v>
      </c>
      <c r="N527">
        <v>42.14</v>
      </c>
      <c r="O527">
        <v>42.4</v>
      </c>
      <c r="P527">
        <v>35.99</v>
      </c>
      <c r="Q527">
        <v>56.07</v>
      </c>
      <c r="R527">
        <f t="shared" si="2"/>
        <v>2.0500000000000003</v>
      </c>
      <c r="S527">
        <v>42.14</v>
      </c>
    </row>
    <row r="528" spans="1:19">
      <c r="A528" t="s">
        <v>633</v>
      </c>
      <c r="B528">
        <v>40</v>
      </c>
      <c r="C528">
        <v>23</v>
      </c>
      <c r="E528">
        <v>40.68</v>
      </c>
      <c r="F528">
        <v>41.43</v>
      </c>
      <c r="G528">
        <v>40.68</v>
      </c>
      <c r="H528">
        <v>40.68</v>
      </c>
      <c r="I528">
        <v>40.68</v>
      </c>
      <c r="J528">
        <v>41.24</v>
      </c>
      <c r="K528">
        <v>40.68</v>
      </c>
      <c r="L528">
        <v>40.799999999999997</v>
      </c>
      <c r="M528">
        <v>40.68</v>
      </c>
      <c r="N528">
        <v>40.68</v>
      </c>
      <c r="O528">
        <v>41.26</v>
      </c>
      <c r="P528">
        <v>34.75</v>
      </c>
      <c r="Q528">
        <v>56.03</v>
      </c>
      <c r="R528">
        <f t="shared" si="2"/>
        <v>2</v>
      </c>
      <c r="S528">
        <v>40.68</v>
      </c>
    </row>
    <row r="529" spans="1:19">
      <c r="A529" t="s">
        <v>634</v>
      </c>
      <c r="B529">
        <v>39</v>
      </c>
      <c r="C529">
        <v>19</v>
      </c>
      <c r="E529">
        <v>39.29</v>
      </c>
      <c r="F529">
        <v>40.659999999999997</v>
      </c>
      <c r="G529">
        <v>39.29</v>
      </c>
      <c r="H529">
        <v>39.28</v>
      </c>
      <c r="I529">
        <v>39.28</v>
      </c>
      <c r="J529">
        <v>40.119999999999997</v>
      </c>
      <c r="K529">
        <v>39.29</v>
      </c>
      <c r="L529">
        <v>39.4</v>
      </c>
      <c r="M529">
        <v>39.29</v>
      </c>
      <c r="N529">
        <v>39.29</v>
      </c>
      <c r="O529">
        <v>39.659999999999997</v>
      </c>
      <c r="P529">
        <v>33.56</v>
      </c>
      <c r="Q529">
        <v>55.99</v>
      </c>
      <c r="R529">
        <f t="shared" si="2"/>
        <v>1.9500000000000002</v>
      </c>
      <c r="S529">
        <v>39.29</v>
      </c>
    </row>
    <row r="530" spans="1:19">
      <c r="A530" t="s">
        <v>635</v>
      </c>
      <c r="B530">
        <v>38</v>
      </c>
      <c r="C530">
        <v>14</v>
      </c>
      <c r="E530">
        <v>37.520000000000003</v>
      </c>
      <c r="F530">
        <v>39.61</v>
      </c>
      <c r="G530">
        <v>37.520000000000003</v>
      </c>
      <c r="H530">
        <v>37.51</v>
      </c>
      <c r="I530">
        <v>37.51</v>
      </c>
      <c r="J530">
        <v>38.590000000000003</v>
      </c>
      <c r="K530">
        <v>37.520000000000003</v>
      </c>
      <c r="L530">
        <v>37.6</v>
      </c>
      <c r="M530">
        <v>37.51</v>
      </c>
      <c r="N530">
        <v>37.51</v>
      </c>
      <c r="O530">
        <v>37.81</v>
      </c>
      <c r="P530">
        <v>32.04</v>
      </c>
      <c r="Q530">
        <v>55.94</v>
      </c>
      <c r="R530">
        <f t="shared" si="2"/>
        <v>1.9000000000000001</v>
      </c>
      <c r="S530">
        <v>37.520000000000003</v>
      </c>
    </row>
    <row r="531" spans="1:19">
      <c r="A531" t="s">
        <v>636</v>
      </c>
      <c r="B531">
        <v>37</v>
      </c>
      <c r="C531">
        <v>10</v>
      </c>
      <c r="E531">
        <v>36.07</v>
      </c>
      <c r="F531">
        <v>38.700000000000003</v>
      </c>
      <c r="G531">
        <v>36.07</v>
      </c>
      <c r="H531">
        <v>36.06</v>
      </c>
      <c r="I531">
        <v>36.06</v>
      </c>
      <c r="J531">
        <v>36.950000000000003</v>
      </c>
      <c r="K531">
        <v>36.07</v>
      </c>
      <c r="L531">
        <v>36.1</v>
      </c>
      <c r="M531">
        <v>36.07</v>
      </c>
      <c r="N531">
        <v>36.07</v>
      </c>
      <c r="O531">
        <v>36.33</v>
      </c>
      <c r="P531">
        <v>30.81</v>
      </c>
      <c r="Q531">
        <v>55.9</v>
      </c>
      <c r="R531">
        <f t="shared" si="2"/>
        <v>1.85</v>
      </c>
      <c r="S531">
        <v>36.07</v>
      </c>
    </row>
    <row r="532" spans="1:19">
      <c r="A532" t="s">
        <v>637</v>
      </c>
      <c r="B532">
        <v>36</v>
      </c>
      <c r="C532">
        <v>6</v>
      </c>
      <c r="E532">
        <v>34.25</v>
      </c>
      <c r="F532">
        <v>37.619999999999997</v>
      </c>
      <c r="G532">
        <v>34.25</v>
      </c>
      <c r="H532">
        <v>34.24</v>
      </c>
      <c r="I532">
        <v>34.24</v>
      </c>
      <c r="J532">
        <v>35.229999999999997</v>
      </c>
      <c r="K532">
        <v>34.25</v>
      </c>
      <c r="L532">
        <v>34.299999999999997</v>
      </c>
      <c r="M532">
        <v>34.25</v>
      </c>
      <c r="N532">
        <v>34.25</v>
      </c>
      <c r="O532">
        <v>34.57</v>
      </c>
      <c r="P532">
        <v>29.25</v>
      </c>
      <c r="Q532">
        <v>55.86</v>
      </c>
      <c r="R532">
        <f t="shared" si="2"/>
        <v>1.8</v>
      </c>
      <c r="S532">
        <v>34.25</v>
      </c>
    </row>
    <row r="533" spans="1:19">
      <c r="A533" t="s">
        <v>638</v>
      </c>
      <c r="B533">
        <v>35</v>
      </c>
      <c r="C533">
        <v>3</v>
      </c>
      <c r="E533">
        <v>32.6</v>
      </c>
      <c r="F533">
        <v>36.39</v>
      </c>
      <c r="G533">
        <v>32.6</v>
      </c>
      <c r="H533">
        <v>32.6</v>
      </c>
      <c r="I533">
        <v>32.6</v>
      </c>
      <c r="J533">
        <v>32.83</v>
      </c>
      <c r="K533">
        <v>32.6</v>
      </c>
      <c r="L533">
        <v>32.6</v>
      </c>
      <c r="M533">
        <v>32.6</v>
      </c>
      <c r="N533">
        <v>32.6</v>
      </c>
      <c r="O533">
        <v>32.83</v>
      </c>
      <c r="P533">
        <v>27.84</v>
      </c>
      <c r="Q533">
        <v>55.83</v>
      </c>
      <c r="R533">
        <f t="shared" si="2"/>
        <v>1.75</v>
      </c>
      <c r="S533">
        <v>32.6</v>
      </c>
    </row>
    <row r="534" spans="1:19">
      <c r="A534" t="s">
        <v>639</v>
      </c>
      <c r="B534">
        <v>34</v>
      </c>
      <c r="C534">
        <v>2</v>
      </c>
      <c r="E534">
        <v>31.8</v>
      </c>
      <c r="F534">
        <v>35.72</v>
      </c>
      <c r="G534">
        <v>31.8</v>
      </c>
      <c r="H534">
        <v>31.8</v>
      </c>
      <c r="I534">
        <v>31.8</v>
      </c>
      <c r="J534">
        <v>31.83</v>
      </c>
      <c r="K534">
        <v>31.8</v>
      </c>
      <c r="L534">
        <v>31.6</v>
      </c>
      <c r="M534">
        <v>31.8</v>
      </c>
      <c r="N534">
        <v>31.8</v>
      </c>
      <c r="O534">
        <v>31.97</v>
      </c>
      <c r="P534">
        <v>27.16</v>
      </c>
      <c r="Q534">
        <v>55.82</v>
      </c>
      <c r="R534">
        <f t="shared" si="2"/>
        <v>1.7000000000000002</v>
      </c>
      <c r="S534">
        <v>31.8</v>
      </c>
    </row>
    <row r="535" spans="1:19">
      <c r="A535" t="s">
        <v>640</v>
      </c>
      <c r="B535">
        <v>33</v>
      </c>
      <c r="C535">
        <v>1</v>
      </c>
      <c r="E535">
        <v>30.98</v>
      </c>
      <c r="F535">
        <v>34.659999999999997</v>
      </c>
      <c r="G535">
        <v>30.8</v>
      </c>
      <c r="H535">
        <v>30.8</v>
      </c>
      <c r="I535">
        <v>30.8</v>
      </c>
      <c r="J535">
        <v>30.72</v>
      </c>
      <c r="K535">
        <v>30.8</v>
      </c>
      <c r="L535">
        <v>29.9</v>
      </c>
      <c r="M535">
        <v>30.8</v>
      </c>
      <c r="N535">
        <v>30.8</v>
      </c>
      <c r="O535">
        <v>30.41</v>
      </c>
      <c r="P535">
        <v>26.31</v>
      </c>
      <c r="Q535">
        <v>55.81</v>
      </c>
      <c r="R535">
        <f t="shared" si="2"/>
        <v>1.6500000000000001</v>
      </c>
      <c r="S535">
        <v>30.8</v>
      </c>
    </row>
    <row r="536" spans="1:19">
      <c r="A536" t="s">
        <v>641</v>
      </c>
      <c r="B536">
        <v>31</v>
      </c>
      <c r="C536">
        <v>0</v>
      </c>
      <c r="E536">
        <v>28.8</v>
      </c>
      <c r="F536">
        <v>33.44</v>
      </c>
      <c r="G536">
        <v>28.8</v>
      </c>
      <c r="H536">
        <v>28.8</v>
      </c>
      <c r="I536">
        <v>28.8</v>
      </c>
      <c r="J536">
        <v>28.08</v>
      </c>
      <c r="K536">
        <v>28.8</v>
      </c>
      <c r="L536">
        <v>25.9</v>
      </c>
      <c r="M536">
        <v>28.8</v>
      </c>
      <c r="N536">
        <v>28.8</v>
      </c>
      <c r="O536">
        <v>28.02</v>
      </c>
      <c r="P536">
        <v>0</v>
      </c>
      <c r="Q536">
        <v>0</v>
      </c>
      <c r="R536">
        <f t="shared" si="2"/>
        <v>1.55</v>
      </c>
      <c r="S536">
        <v>28.8</v>
      </c>
    </row>
    <row r="537" spans="1:19">
      <c r="A537" t="s">
        <v>642</v>
      </c>
      <c r="B537">
        <v>29</v>
      </c>
      <c r="C537">
        <v>0</v>
      </c>
      <c r="E537">
        <v>28.8</v>
      </c>
      <c r="F537">
        <v>33.44</v>
      </c>
      <c r="G537">
        <v>28.8</v>
      </c>
      <c r="H537">
        <v>28.8</v>
      </c>
      <c r="I537">
        <v>28.8</v>
      </c>
      <c r="J537">
        <v>28.08</v>
      </c>
      <c r="K537">
        <v>28.8</v>
      </c>
      <c r="L537">
        <v>25.9</v>
      </c>
      <c r="M537">
        <v>28.8</v>
      </c>
      <c r="N537">
        <v>28.8</v>
      </c>
      <c r="O537">
        <v>28.02</v>
      </c>
      <c r="P537">
        <v>0</v>
      </c>
      <c r="Q537">
        <v>0</v>
      </c>
      <c r="R537">
        <f t="shared" si="2"/>
        <v>1.4500000000000002</v>
      </c>
      <c r="S537">
        <v>28.8</v>
      </c>
    </row>
    <row r="538" spans="1:19">
      <c r="A538" t="s">
        <v>643</v>
      </c>
      <c r="B538">
        <v>100</v>
      </c>
      <c r="C538">
        <v>99</v>
      </c>
      <c r="E538">
        <v>66.22</v>
      </c>
      <c r="F538">
        <v>72.66</v>
      </c>
      <c r="G538">
        <v>66.3</v>
      </c>
      <c r="H538">
        <v>68.3</v>
      </c>
      <c r="I538">
        <v>68.3</v>
      </c>
      <c r="J538">
        <v>66.67</v>
      </c>
      <c r="K538">
        <v>66.7</v>
      </c>
      <c r="L538">
        <v>66.7</v>
      </c>
      <c r="M538">
        <v>66.3</v>
      </c>
      <c r="N538">
        <v>66.3</v>
      </c>
      <c r="O538">
        <v>67.989999999999995</v>
      </c>
      <c r="P538">
        <v>56.63</v>
      </c>
      <c r="Q538">
        <v>56.79</v>
      </c>
      <c r="R538">
        <f t="shared" si="2"/>
        <v>5</v>
      </c>
      <c r="S538">
        <v>66.7</v>
      </c>
    </row>
    <row r="539" spans="1:19">
      <c r="A539" t="s">
        <v>644</v>
      </c>
      <c r="B539">
        <v>98</v>
      </c>
      <c r="C539">
        <v>99</v>
      </c>
      <c r="E539">
        <v>66.22</v>
      </c>
      <c r="F539">
        <v>72.66</v>
      </c>
      <c r="G539">
        <v>66.3</v>
      </c>
      <c r="H539">
        <v>68.3</v>
      </c>
      <c r="I539">
        <v>68.3</v>
      </c>
      <c r="J539">
        <v>66.67</v>
      </c>
      <c r="K539">
        <v>66.7</v>
      </c>
      <c r="L539">
        <v>66.7</v>
      </c>
      <c r="M539">
        <v>66.3</v>
      </c>
      <c r="N539">
        <v>66.3</v>
      </c>
      <c r="O539">
        <v>67.989999999999995</v>
      </c>
      <c r="P539">
        <v>56.63</v>
      </c>
      <c r="Q539">
        <v>56.79</v>
      </c>
      <c r="R539">
        <f t="shared" si="2"/>
        <v>4.9000000000000004</v>
      </c>
      <c r="S539">
        <v>66.7</v>
      </c>
    </row>
    <row r="540" spans="1:19">
      <c r="A540" t="s">
        <v>645</v>
      </c>
      <c r="B540">
        <v>97</v>
      </c>
      <c r="C540">
        <v>99</v>
      </c>
      <c r="E540">
        <v>66.22</v>
      </c>
      <c r="F540">
        <v>72.66</v>
      </c>
      <c r="G540">
        <v>66.3</v>
      </c>
      <c r="H540">
        <v>68.3</v>
      </c>
      <c r="I540">
        <v>68.3</v>
      </c>
      <c r="J540">
        <v>66.67</v>
      </c>
      <c r="K540">
        <v>66.7</v>
      </c>
      <c r="L540">
        <v>66.7</v>
      </c>
      <c r="M540">
        <v>66.3</v>
      </c>
      <c r="N540">
        <v>66.3</v>
      </c>
      <c r="O540">
        <v>67.989999999999995</v>
      </c>
      <c r="P540">
        <v>56.63</v>
      </c>
      <c r="Q540">
        <v>56.79</v>
      </c>
      <c r="R540">
        <f t="shared" si="2"/>
        <v>4.8500000000000005</v>
      </c>
      <c r="S540">
        <v>66.7</v>
      </c>
    </row>
    <row r="541" spans="1:19">
      <c r="A541" t="s">
        <v>646</v>
      </c>
      <c r="B541">
        <v>95</v>
      </c>
      <c r="C541">
        <v>98</v>
      </c>
      <c r="E541">
        <v>65.680000000000007</v>
      </c>
      <c r="F541">
        <v>71.38</v>
      </c>
      <c r="G541">
        <v>65.62</v>
      </c>
      <c r="H541">
        <v>67.61</v>
      </c>
      <c r="I541">
        <v>67.61</v>
      </c>
      <c r="J541">
        <v>66.290000000000006</v>
      </c>
      <c r="K541">
        <v>66.02</v>
      </c>
      <c r="L541">
        <v>66.3</v>
      </c>
      <c r="M541">
        <v>65.61</v>
      </c>
      <c r="N541">
        <v>65.61</v>
      </c>
      <c r="O541">
        <v>67.12</v>
      </c>
      <c r="P541">
        <v>56.04</v>
      </c>
      <c r="Q541">
        <v>56.78</v>
      </c>
      <c r="R541">
        <f t="shared" si="2"/>
        <v>4.75</v>
      </c>
      <c r="S541">
        <v>65.819999999999993</v>
      </c>
    </row>
    <row r="542" spans="1:19">
      <c r="A542" t="s">
        <v>647</v>
      </c>
      <c r="B542">
        <v>94</v>
      </c>
      <c r="C542">
        <v>98</v>
      </c>
      <c r="E542">
        <v>65.680000000000007</v>
      </c>
      <c r="F542">
        <v>71.38</v>
      </c>
      <c r="G542">
        <v>65.62</v>
      </c>
      <c r="H542">
        <v>67.61</v>
      </c>
      <c r="I542">
        <v>67.61</v>
      </c>
      <c r="J542">
        <v>66.290000000000006</v>
      </c>
      <c r="K542">
        <v>66.02</v>
      </c>
      <c r="L542">
        <v>66.3</v>
      </c>
      <c r="M542">
        <v>65.61</v>
      </c>
      <c r="N542">
        <v>65.61</v>
      </c>
      <c r="O542">
        <v>67.12</v>
      </c>
      <c r="P542">
        <v>56.04</v>
      </c>
      <c r="Q542">
        <v>56.78</v>
      </c>
      <c r="R542">
        <f t="shared" si="2"/>
        <v>4.7</v>
      </c>
      <c r="S542">
        <v>65.819999999999993</v>
      </c>
    </row>
    <row r="543" spans="1:19">
      <c r="A543" t="s">
        <v>648</v>
      </c>
      <c r="B543">
        <v>92</v>
      </c>
      <c r="C543">
        <v>98</v>
      </c>
      <c r="E543">
        <v>65.680000000000007</v>
      </c>
      <c r="F543">
        <v>71.38</v>
      </c>
      <c r="G543">
        <v>65.62</v>
      </c>
      <c r="H543">
        <v>67.61</v>
      </c>
      <c r="I543">
        <v>67.61</v>
      </c>
      <c r="J543">
        <v>66.290000000000006</v>
      </c>
      <c r="K543">
        <v>66.02</v>
      </c>
      <c r="L543">
        <v>66.3</v>
      </c>
      <c r="M543">
        <v>65.61</v>
      </c>
      <c r="N543">
        <v>65.61</v>
      </c>
      <c r="O543">
        <v>67.12</v>
      </c>
      <c r="P543">
        <v>56.04</v>
      </c>
      <c r="Q543">
        <v>56.78</v>
      </c>
      <c r="R543">
        <f t="shared" si="2"/>
        <v>4.6000000000000005</v>
      </c>
      <c r="S543">
        <v>65.819999999999993</v>
      </c>
    </row>
    <row r="544" spans="1:19">
      <c r="A544" t="s">
        <v>649</v>
      </c>
      <c r="B544">
        <v>91</v>
      </c>
      <c r="C544">
        <v>98</v>
      </c>
      <c r="E544">
        <v>65.680000000000007</v>
      </c>
      <c r="F544">
        <v>71.38</v>
      </c>
      <c r="G544">
        <v>65.62</v>
      </c>
      <c r="H544">
        <v>67.61</v>
      </c>
      <c r="I544">
        <v>67.61</v>
      </c>
      <c r="J544">
        <v>66.290000000000006</v>
      </c>
      <c r="K544">
        <v>66.02</v>
      </c>
      <c r="L544">
        <v>66.3</v>
      </c>
      <c r="M544">
        <v>65.61</v>
      </c>
      <c r="N544">
        <v>65.61</v>
      </c>
      <c r="O544">
        <v>67.12</v>
      </c>
      <c r="P544">
        <v>56.04</v>
      </c>
      <c r="Q544">
        <v>56.78</v>
      </c>
      <c r="R544">
        <f t="shared" si="2"/>
        <v>4.55</v>
      </c>
      <c r="S544">
        <v>65.819999999999993</v>
      </c>
    </row>
    <row r="545" spans="1:19">
      <c r="A545" t="s">
        <v>650</v>
      </c>
      <c r="B545">
        <v>89</v>
      </c>
      <c r="C545">
        <v>98</v>
      </c>
      <c r="E545">
        <v>65.680000000000007</v>
      </c>
      <c r="F545">
        <v>71.38</v>
      </c>
      <c r="G545">
        <v>65.62</v>
      </c>
      <c r="H545">
        <v>67.61</v>
      </c>
      <c r="I545">
        <v>67.61</v>
      </c>
      <c r="J545">
        <v>66.290000000000006</v>
      </c>
      <c r="K545">
        <v>66.02</v>
      </c>
      <c r="L545">
        <v>66.3</v>
      </c>
      <c r="M545">
        <v>65.61</v>
      </c>
      <c r="N545">
        <v>65.61</v>
      </c>
      <c r="O545">
        <v>67.12</v>
      </c>
      <c r="P545">
        <v>56.04</v>
      </c>
      <c r="Q545">
        <v>56.78</v>
      </c>
      <c r="R545">
        <f t="shared" si="2"/>
        <v>4.45</v>
      </c>
      <c r="S545">
        <v>65.819999999999993</v>
      </c>
    </row>
    <row r="546" spans="1:19">
      <c r="A546" t="s">
        <v>651</v>
      </c>
      <c r="B546">
        <v>88</v>
      </c>
      <c r="C546">
        <v>98</v>
      </c>
      <c r="E546">
        <v>65.680000000000007</v>
      </c>
      <c r="F546">
        <v>71.38</v>
      </c>
      <c r="G546">
        <v>65.62</v>
      </c>
      <c r="H546">
        <v>67.61</v>
      </c>
      <c r="I546">
        <v>67.61</v>
      </c>
      <c r="J546">
        <v>66.290000000000006</v>
      </c>
      <c r="K546">
        <v>66.02</v>
      </c>
      <c r="L546">
        <v>66.3</v>
      </c>
      <c r="M546">
        <v>65.61</v>
      </c>
      <c r="N546">
        <v>65.61</v>
      </c>
      <c r="O546">
        <v>67.12</v>
      </c>
      <c r="P546">
        <v>56.04</v>
      </c>
      <c r="Q546">
        <v>56.78</v>
      </c>
      <c r="R546">
        <f t="shared" si="2"/>
        <v>4.4000000000000004</v>
      </c>
      <c r="S546">
        <v>65.819999999999993</v>
      </c>
    </row>
    <row r="547" spans="1:19">
      <c r="A547" t="s">
        <v>652</v>
      </c>
      <c r="B547">
        <v>86</v>
      </c>
      <c r="C547">
        <v>98</v>
      </c>
      <c r="E547">
        <v>65.680000000000007</v>
      </c>
      <c r="F547">
        <v>71.38</v>
      </c>
      <c r="G547">
        <v>65.62</v>
      </c>
      <c r="H547">
        <v>67.61</v>
      </c>
      <c r="I547">
        <v>67.61</v>
      </c>
      <c r="J547">
        <v>66.290000000000006</v>
      </c>
      <c r="K547">
        <v>66.02</v>
      </c>
      <c r="L547">
        <v>66.3</v>
      </c>
      <c r="M547">
        <v>65.61</v>
      </c>
      <c r="N547">
        <v>65.61</v>
      </c>
      <c r="O547">
        <v>67.12</v>
      </c>
      <c r="P547">
        <v>56.04</v>
      </c>
      <c r="Q547">
        <v>56.78</v>
      </c>
      <c r="R547">
        <f t="shared" si="2"/>
        <v>4.3</v>
      </c>
      <c r="S547">
        <v>65.819999999999993</v>
      </c>
    </row>
    <row r="548" spans="1:19">
      <c r="A548" t="s">
        <v>653</v>
      </c>
      <c r="B548">
        <v>85</v>
      </c>
      <c r="C548">
        <v>98</v>
      </c>
      <c r="E548">
        <v>65.680000000000007</v>
      </c>
      <c r="F548">
        <v>71.38</v>
      </c>
      <c r="G548">
        <v>65.62</v>
      </c>
      <c r="H548">
        <v>67.61</v>
      </c>
      <c r="I548">
        <v>67.61</v>
      </c>
      <c r="J548">
        <v>66.290000000000006</v>
      </c>
      <c r="K548">
        <v>66.02</v>
      </c>
      <c r="L548">
        <v>66.3</v>
      </c>
      <c r="M548">
        <v>65.61</v>
      </c>
      <c r="N548">
        <v>65.61</v>
      </c>
      <c r="O548">
        <v>67.12</v>
      </c>
      <c r="P548">
        <v>56.04</v>
      </c>
      <c r="Q548">
        <v>56.78</v>
      </c>
      <c r="R548">
        <f t="shared" si="2"/>
        <v>4.25</v>
      </c>
      <c r="S548">
        <v>65.819999999999993</v>
      </c>
    </row>
    <row r="549" spans="1:19">
      <c r="A549" t="s">
        <v>654</v>
      </c>
      <c r="B549">
        <v>83</v>
      </c>
      <c r="C549">
        <v>98</v>
      </c>
      <c r="E549">
        <v>65.680000000000007</v>
      </c>
      <c r="F549">
        <v>71.38</v>
      </c>
      <c r="G549">
        <v>65.62</v>
      </c>
      <c r="H549">
        <v>67.61</v>
      </c>
      <c r="I549">
        <v>67.61</v>
      </c>
      <c r="J549">
        <v>66.290000000000006</v>
      </c>
      <c r="K549">
        <v>66.02</v>
      </c>
      <c r="L549">
        <v>66.3</v>
      </c>
      <c r="M549">
        <v>65.61</v>
      </c>
      <c r="N549">
        <v>65.61</v>
      </c>
      <c r="O549">
        <v>67.12</v>
      </c>
      <c r="P549">
        <v>56.04</v>
      </c>
      <c r="Q549">
        <v>56.78</v>
      </c>
      <c r="R549">
        <f t="shared" si="2"/>
        <v>4.1500000000000004</v>
      </c>
      <c r="S549">
        <v>65.819999999999993</v>
      </c>
    </row>
    <row r="550" spans="1:19">
      <c r="A550" t="s">
        <v>655</v>
      </c>
      <c r="B550">
        <v>82</v>
      </c>
      <c r="C550">
        <v>97</v>
      </c>
      <c r="E550">
        <v>65.180000000000007</v>
      </c>
      <c r="F550">
        <v>69.56</v>
      </c>
      <c r="G550">
        <v>65.180000000000007</v>
      </c>
      <c r="H550">
        <v>67.180000000000007</v>
      </c>
      <c r="I550">
        <v>67.180000000000007</v>
      </c>
      <c r="J550">
        <v>65.91</v>
      </c>
      <c r="K550">
        <v>65.180000000000007</v>
      </c>
      <c r="L550">
        <v>65.900000000000006</v>
      </c>
      <c r="M550">
        <v>65.180000000000007</v>
      </c>
      <c r="N550">
        <v>65.180000000000007</v>
      </c>
      <c r="O550">
        <v>66.180000000000007</v>
      </c>
      <c r="P550">
        <v>55.67</v>
      </c>
      <c r="Q550">
        <v>56.77</v>
      </c>
      <c r="R550">
        <f t="shared" si="2"/>
        <v>4.1000000000000005</v>
      </c>
      <c r="S550">
        <v>65.180000000000007</v>
      </c>
    </row>
    <row r="551" spans="1:19">
      <c r="A551" t="s">
        <v>656</v>
      </c>
      <c r="B551">
        <v>80</v>
      </c>
      <c r="C551">
        <v>97</v>
      </c>
      <c r="E551">
        <v>65.180000000000007</v>
      </c>
      <c r="F551">
        <v>69.56</v>
      </c>
      <c r="G551">
        <v>65.180000000000007</v>
      </c>
      <c r="H551">
        <v>67.180000000000007</v>
      </c>
      <c r="I551">
        <v>67.180000000000007</v>
      </c>
      <c r="J551">
        <v>65.91</v>
      </c>
      <c r="K551">
        <v>65.180000000000007</v>
      </c>
      <c r="L551">
        <v>65.900000000000006</v>
      </c>
      <c r="M551">
        <v>65.180000000000007</v>
      </c>
      <c r="N551">
        <v>65.180000000000007</v>
      </c>
      <c r="O551">
        <v>66.180000000000007</v>
      </c>
      <c r="P551">
        <v>55.67</v>
      </c>
      <c r="Q551">
        <v>56.77</v>
      </c>
      <c r="R551">
        <f t="shared" si="2"/>
        <v>4</v>
      </c>
      <c r="S551">
        <v>65.180000000000007</v>
      </c>
    </row>
    <row r="552" spans="1:19">
      <c r="A552" t="s">
        <v>657</v>
      </c>
      <c r="B552">
        <v>79</v>
      </c>
      <c r="C552">
        <v>97</v>
      </c>
      <c r="E552">
        <v>65.180000000000007</v>
      </c>
      <c r="F552">
        <v>69.56</v>
      </c>
      <c r="G552">
        <v>65.180000000000007</v>
      </c>
      <c r="H552">
        <v>67.180000000000007</v>
      </c>
      <c r="I552">
        <v>67.180000000000007</v>
      </c>
      <c r="J552">
        <v>65.91</v>
      </c>
      <c r="K552">
        <v>65.180000000000007</v>
      </c>
      <c r="L552">
        <v>65.900000000000006</v>
      </c>
      <c r="M552">
        <v>65.180000000000007</v>
      </c>
      <c r="N552">
        <v>65.180000000000007</v>
      </c>
      <c r="O552">
        <v>66.180000000000007</v>
      </c>
      <c r="P552">
        <v>55.67</v>
      </c>
      <c r="Q552">
        <v>56.77</v>
      </c>
      <c r="R552">
        <f t="shared" si="2"/>
        <v>3.95</v>
      </c>
      <c r="S552">
        <v>65.180000000000007</v>
      </c>
    </row>
    <row r="553" spans="1:19">
      <c r="A553" t="s">
        <v>658</v>
      </c>
      <c r="B553">
        <v>77</v>
      </c>
      <c r="C553">
        <v>97</v>
      </c>
      <c r="E553">
        <v>65.180000000000007</v>
      </c>
      <c r="F553">
        <v>69.56</v>
      </c>
      <c r="G553">
        <v>65.180000000000007</v>
      </c>
      <c r="H553">
        <v>67.180000000000007</v>
      </c>
      <c r="I553">
        <v>67.180000000000007</v>
      </c>
      <c r="J553">
        <v>65.91</v>
      </c>
      <c r="K553">
        <v>65.180000000000007</v>
      </c>
      <c r="L553">
        <v>65.900000000000006</v>
      </c>
      <c r="M553">
        <v>65.180000000000007</v>
      </c>
      <c r="N553">
        <v>65.180000000000007</v>
      </c>
      <c r="O553">
        <v>66.180000000000007</v>
      </c>
      <c r="P553">
        <v>55.67</v>
      </c>
      <c r="Q553">
        <v>56.77</v>
      </c>
      <c r="R553">
        <f t="shared" si="2"/>
        <v>3.85</v>
      </c>
      <c r="S553">
        <v>65.180000000000007</v>
      </c>
    </row>
    <row r="554" spans="1:19">
      <c r="A554" t="s">
        <v>659</v>
      </c>
      <c r="B554">
        <v>76</v>
      </c>
      <c r="C554">
        <v>97</v>
      </c>
      <c r="E554">
        <v>65.180000000000007</v>
      </c>
      <c r="F554">
        <v>69.56</v>
      </c>
      <c r="G554">
        <v>65.180000000000007</v>
      </c>
      <c r="H554">
        <v>67.180000000000007</v>
      </c>
      <c r="I554">
        <v>67.180000000000007</v>
      </c>
      <c r="J554">
        <v>65.91</v>
      </c>
      <c r="K554">
        <v>65.180000000000007</v>
      </c>
      <c r="L554">
        <v>65.900000000000006</v>
      </c>
      <c r="M554">
        <v>65.180000000000007</v>
      </c>
      <c r="N554">
        <v>65.180000000000007</v>
      </c>
      <c r="O554">
        <v>66.180000000000007</v>
      </c>
      <c r="P554">
        <v>55.67</v>
      </c>
      <c r="Q554">
        <v>56.77</v>
      </c>
      <c r="R554">
        <f t="shared" si="2"/>
        <v>3.8000000000000003</v>
      </c>
      <c r="S554">
        <v>65.180000000000007</v>
      </c>
    </row>
    <row r="555" spans="1:19">
      <c r="A555" t="s">
        <v>660</v>
      </c>
      <c r="B555">
        <v>74</v>
      </c>
      <c r="C555">
        <v>97</v>
      </c>
      <c r="E555">
        <v>65.180000000000007</v>
      </c>
      <c r="F555">
        <v>69.56</v>
      </c>
      <c r="G555">
        <v>65.180000000000007</v>
      </c>
      <c r="H555">
        <v>67.180000000000007</v>
      </c>
      <c r="I555">
        <v>67.180000000000007</v>
      </c>
      <c r="J555">
        <v>65.91</v>
      </c>
      <c r="K555">
        <v>65.180000000000007</v>
      </c>
      <c r="L555">
        <v>65.900000000000006</v>
      </c>
      <c r="M555">
        <v>65.180000000000007</v>
      </c>
      <c r="N555">
        <v>65.180000000000007</v>
      </c>
      <c r="O555">
        <v>66.180000000000007</v>
      </c>
      <c r="P555">
        <v>55.67</v>
      </c>
      <c r="Q555">
        <v>56.77</v>
      </c>
      <c r="R555">
        <f t="shared" si="2"/>
        <v>3.7</v>
      </c>
      <c r="S555">
        <v>65.180000000000007</v>
      </c>
    </row>
    <row r="556" spans="1:19">
      <c r="A556" t="s">
        <v>661</v>
      </c>
      <c r="B556">
        <v>73</v>
      </c>
      <c r="C556">
        <v>97</v>
      </c>
      <c r="E556">
        <v>65.180000000000007</v>
      </c>
      <c r="F556">
        <v>69.56</v>
      </c>
      <c r="G556">
        <v>65.180000000000007</v>
      </c>
      <c r="H556">
        <v>67.180000000000007</v>
      </c>
      <c r="I556">
        <v>67.180000000000007</v>
      </c>
      <c r="J556">
        <v>65.91</v>
      </c>
      <c r="K556">
        <v>65.180000000000007</v>
      </c>
      <c r="L556">
        <v>65.900000000000006</v>
      </c>
      <c r="M556">
        <v>65.180000000000007</v>
      </c>
      <c r="N556">
        <v>65.180000000000007</v>
      </c>
      <c r="O556">
        <v>66.180000000000007</v>
      </c>
      <c r="P556">
        <v>55.67</v>
      </c>
      <c r="Q556">
        <v>56.77</v>
      </c>
      <c r="R556">
        <f t="shared" si="2"/>
        <v>3.6500000000000004</v>
      </c>
      <c r="S556">
        <v>65.180000000000007</v>
      </c>
    </row>
    <row r="557" spans="1:19">
      <c r="A557" t="s">
        <v>662</v>
      </c>
      <c r="B557">
        <v>71</v>
      </c>
      <c r="C557">
        <v>97</v>
      </c>
      <c r="E557">
        <v>65.180000000000007</v>
      </c>
      <c r="F557">
        <v>69.56</v>
      </c>
      <c r="G557">
        <v>65.180000000000007</v>
      </c>
      <c r="H557">
        <v>67.180000000000007</v>
      </c>
      <c r="I557">
        <v>67.180000000000007</v>
      </c>
      <c r="J557">
        <v>65.91</v>
      </c>
      <c r="K557">
        <v>65.180000000000007</v>
      </c>
      <c r="L557">
        <v>65.900000000000006</v>
      </c>
      <c r="M557">
        <v>65.180000000000007</v>
      </c>
      <c r="N557">
        <v>65.180000000000007</v>
      </c>
      <c r="O557">
        <v>66.180000000000007</v>
      </c>
      <c r="P557">
        <v>55.67</v>
      </c>
      <c r="Q557">
        <v>56.77</v>
      </c>
      <c r="R557">
        <f t="shared" si="2"/>
        <v>3.5500000000000003</v>
      </c>
      <c r="S557">
        <v>65.180000000000007</v>
      </c>
    </row>
    <row r="558" spans="1:19">
      <c r="A558" t="s">
        <v>663</v>
      </c>
      <c r="B558">
        <v>70</v>
      </c>
      <c r="C558">
        <v>97</v>
      </c>
      <c r="E558">
        <v>65.180000000000007</v>
      </c>
      <c r="F558">
        <v>69.56</v>
      </c>
      <c r="G558">
        <v>65.180000000000007</v>
      </c>
      <c r="H558">
        <v>67.180000000000007</v>
      </c>
      <c r="I558">
        <v>67.180000000000007</v>
      </c>
      <c r="J558">
        <v>65.91</v>
      </c>
      <c r="K558">
        <v>65.180000000000007</v>
      </c>
      <c r="L558">
        <v>65.900000000000006</v>
      </c>
      <c r="M558">
        <v>65.180000000000007</v>
      </c>
      <c r="N558">
        <v>65.180000000000007</v>
      </c>
      <c r="O558">
        <v>66.180000000000007</v>
      </c>
      <c r="P558">
        <v>55.67</v>
      </c>
      <c r="Q558">
        <v>56.77</v>
      </c>
      <c r="R558">
        <f t="shared" si="2"/>
        <v>3.5</v>
      </c>
      <c r="S558">
        <v>65.180000000000007</v>
      </c>
    </row>
    <row r="559" spans="1:19">
      <c r="A559" t="s">
        <v>664</v>
      </c>
      <c r="B559">
        <v>68</v>
      </c>
      <c r="C559">
        <v>97</v>
      </c>
      <c r="E559">
        <v>65.180000000000007</v>
      </c>
      <c r="F559">
        <v>69.56</v>
      </c>
      <c r="G559">
        <v>65.180000000000007</v>
      </c>
      <c r="H559">
        <v>67.180000000000007</v>
      </c>
      <c r="I559">
        <v>67.180000000000007</v>
      </c>
      <c r="J559">
        <v>65.91</v>
      </c>
      <c r="K559">
        <v>65.180000000000007</v>
      </c>
      <c r="L559">
        <v>65.900000000000006</v>
      </c>
      <c r="M559">
        <v>65.180000000000007</v>
      </c>
      <c r="N559">
        <v>65.180000000000007</v>
      </c>
      <c r="O559">
        <v>66.180000000000007</v>
      </c>
      <c r="P559">
        <v>55.67</v>
      </c>
      <c r="Q559">
        <v>56.77</v>
      </c>
      <c r="R559">
        <f t="shared" si="2"/>
        <v>3.4000000000000004</v>
      </c>
      <c r="S559">
        <v>65.180000000000007</v>
      </c>
    </row>
    <row r="560" spans="1:19">
      <c r="A560" t="s">
        <v>665</v>
      </c>
      <c r="B560">
        <v>67</v>
      </c>
      <c r="C560">
        <v>96</v>
      </c>
      <c r="E560">
        <v>64.760000000000005</v>
      </c>
      <c r="F560">
        <v>67.459999999999994</v>
      </c>
      <c r="G560">
        <v>64.760000000000005</v>
      </c>
      <c r="H560">
        <v>66.75</v>
      </c>
      <c r="I560">
        <v>66.75</v>
      </c>
      <c r="J560">
        <v>65.53</v>
      </c>
      <c r="K560">
        <v>64.760000000000005</v>
      </c>
      <c r="L560">
        <v>65.5</v>
      </c>
      <c r="M560">
        <v>64.75</v>
      </c>
      <c r="N560">
        <v>64.75</v>
      </c>
      <c r="O560">
        <v>65.72</v>
      </c>
      <c r="P560">
        <v>55.31</v>
      </c>
      <c r="Q560">
        <v>56.76</v>
      </c>
      <c r="R560">
        <f t="shared" si="2"/>
        <v>3.35</v>
      </c>
      <c r="S560">
        <v>64.760000000000005</v>
      </c>
    </row>
    <row r="561" spans="1:19">
      <c r="A561" t="s">
        <v>666</v>
      </c>
      <c r="B561">
        <v>65</v>
      </c>
      <c r="C561">
        <v>96</v>
      </c>
      <c r="E561">
        <v>64.760000000000005</v>
      </c>
      <c r="F561">
        <v>67.459999999999994</v>
      </c>
      <c r="G561">
        <v>64.760000000000005</v>
      </c>
      <c r="H561">
        <v>66.75</v>
      </c>
      <c r="I561">
        <v>66.75</v>
      </c>
      <c r="J561">
        <v>65.53</v>
      </c>
      <c r="K561">
        <v>64.760000000000005</v>
      </c>
      <c r="L561">
        <v>65.5</v>
      </c>
      <c r="M561">
        <v>64.75</v>
      </c>
      <c r="N561">
        <v>64.75</v>
      </c>
      <c r="O561">
        <v>65.72</v>
      </c>
      <c r="P561">
        <v>55.31</v>
      </c>
      <c r="Q561">
        <v>56.76</v>
      </c>
      <c r="R561">
        <f t="shared" si="2"/>
        <v>3.25</v>
      </c>
      <c r="S561">
        <v>64.760000000000005</v>
      </c>
    </row>
    <row r="562" spans="1:19">
      <c r="A562" t="s">
        <v>667</v>
      </c>
      <c r="B562">
        <v>64</v>
      </c>
      <c r="C562">
        <v>95</v>
      </c>
      <c r="E562">
        <v>64.33</v>
      </c>
      <c r="F562">
        <v>66.739999999999995</v>
      </c>
      <c r="G562">
        <v>64.33</v>
      </c>
      <c r="H562">
        <v>66.319999999999993</v>
      </c>
      <c r="I562">
        <v>66.319999999999993</v>
      </c>
      <c r="J562">
        <v>65.150000000000006</v>
      </c>
      <c r="K562">
        <v>64.33</v>
      </c>
      <c r="L562">
        <v>65.099999999999994</v>
      </c>
      <c r="M562">
        <v>64.319999999999993</v>
      </c>
      <c r="N562">
        <v>64.319999999999993</v>
      </c>
      <c r="O562">
        <v>65.400000000000006</v>
      </c>
      <c r="P562">
        <v>54.94</v>
      </c>
      <c r="Q562">
        <v>56.75</v>
      </c>
      <c r="R562">
        <f t="shared" si="2"/>
        <v>3.2</v>
      </c>
      <c r="S562">
        <v>64.33</v>
      </c>
    </row>
    <row r="563" spans="1:19">
      <c r="A563" t="s">
        <v>668</v>
      </c>
      <c r="B563">
        <v>62</v>
      </c>
      <c r="C563">
        <v>95</v>
      </c>
      <c r="E563">
        <v>64.33</v>
      </c>
      <c r="F563">
        <v>66.739999999999995</v>
      </c>
      <c r="G563">
        <v>64.33</v>
      </c>
      <c r="H563">
        <v>66.319999999999993</v>
      </c>
      <c r="I563">
        <v>66.319999999999993</v>
      </c>
      <c r="J563">
        <v>65.150000000000006</v>
      </c>
      <c r="K563">
        <v>64.33</v>
      </c>
      <c r="L563">
        <v>65.099999999999994</v>
      </c>
      <c r="M563">
        <v>64.319999999999993</v>
      </c>
      <c r="N563">
        <v>64.319999999999993</v>
      </c>
      <c r="O563">
        <v>65.400000000000006</v>
      </c>
      <c r="P563">
        <v>54.94</v>
      </c>
      <c r="Q563">
        <v>56.75</v>
      </c>
      <c r="R563">
        <f t="shared" si="2"/>
        <v>3.1</v>
      </c>
      <c r="S563">
        <v>64.33</v>
      </c>
    </row>
    <row r="564" spans="1:19">
      <c r="A564" t="s">
        <v>669</v>
      </c>
      <c r="B564">
        <v>61</v>
      </c>
      <c r="C564">
        <v>93</v>
      </c>
      <c r="E564">
        <v>63.63</v>
      </c>
      <c r="F564">
        <v>65.67</v>
      </c>
      <c r="G564">
        <v>63.63</v>
      </c>
      <c r="H564">
        <v>65.63</v>
      </c>
      <c r="I564">
        <v>65.63</v>
      </c>
      <c r="J564">
        <v>64.42</v>
      </c>
      <c r="K564">
        <v>63.63</v>
      </c>
      <c r="L564">
        <v>64.400000000000006</v>
      </c>
      <c r="M564">
        <v>63.63</v>
      </c>
      <c r="N564">
        <v>63.63</v>
      </c>
      <c r="O564">
        <v>64.239999999999995</v>
      </c>
      <c r="P564">
        <v>54.35</v>
      </c>
      <c r="Q564">
        <v>56.73</v>
      </c>
      <c r="R564">
        <f t="shared" si="2"/>
        <v>3.0500000000000003</v>
      </c>
      <c r="S564">
        <v>63.63</v>
      </c>
    </row>
    <row r="565" spans="1:19">
      <c r="A565" t="s">
        <v>670</v>
      </c>
      <c r="B565">
        <v>59</v>
      </c>
      <c r="C565">
        <v>92</v>
      </c>
      <c r="E565">
        <v>63.33</v>
      </c>
      <c r="F565">
        <v>65.13</v>
      </c>
      <c r="G565">
        <v>63.33</v>
      </c>
      <c r="H565">
        <v>65.33</v>
      </c>
      <c r="I565">
        <v>65.33</v>
      </c>
      <c r="J565">
        <v>64.06</v>
      </c>
      <c r="K565">
        <v>63.33</v>
      </c>
      <c r="L565">
        <v>64</v>
      </c>
      <c r="M565">
        <v>63.33</v>
      </c>
      <c r="N565">
        <v>63.33</v>
      </c>
      <c r="O565">
        <v>63.77</v>
      </c>
      <c r="P565">
        <v>54.09</v>
      </c>
      <c r="Q565">
        <v>56.72</v>
      </c>
      <c r="R565">
        <f t="shared" si="2"/>
        <v>2.95</v>
      </c>
      <c r="S565">
        <v>63.33</v>
      </c>
    </row>
    <row r="566" spans="1:19">
      <c r="A566" t="s">
        <v>671</v>
      </c>
      <c r="B566">
        <v>58</v>
      </c>
      <c r="C566">
        <v>89</v>
      </c>
      <c r="E566">
        <v>62.43</v>
      </c>
      <c r="F566">
        <v>63.86</v>
      </c>
      <c r="G566">
        <v>62.43</v>
      </c>
      <c r="H566">
        <v>64.42</v>
      </c>
      <c r="I566">
        <v>64.42</v>
      </c>
      <c r="J566">
        <v>63.04</v>
      </c>
      <c r="K566">
        <v>62.43</v>
      </c>
      <c r="L566">
        <v>63.1</v>
      </c>
      <c r="M566">
        <v>62.42</v>
      </c>
      <c r="N566">
        <v>62.42</v>
      </c>
      <c r="O566">
        <v>62.78</v>
      </c>
      <c r="P566">
        <v>53.32</v>
      </c>
      <c r="Q566">
        <v>56.69</v>
      </c>
      <c r="R566">
        <f t="shared" si="2"/>
        <v>2.9000000000000004</v>
      </c>
      <c r="S566">
        <v>62.43</v>
      </c>
    </row>
    <row r="567" spans="1:19">
      <c r="A567" t="s">
        <v>672</v>
      </c>
      <c r="B567">
        <v>56</v>
      </c>
      <c r="C567">
        <v>86</v>
      </c>
      <c r="E567">
        <v>61.63</v>
      </c>
      <c r="F567">
        <v>62.25</v>
      </c>
      <c r="G567">
        <v>61.63</v>
      </c>
      <c r="H567">
        <v>63.62</v>
      </c>
      <c r="I567">
        <v>63.62</v>
      </c>
      <c r="J567">
        <v>62.1</v>
      </c>
      <c r="K567">
        <v>61.63</v>
      </c>
      <c r="L567">
        <v>62.2</v>
      </c>
      <c r="M567">
        <v>61.63</v>
      </c>
      <c r="N567">
        <v>61.63</v>
      </c>
      <c r="O567">
        <v>61.56</v>
      </c>
      <c r="P567">
        <v>52.72</v>
      </c>
      <c r="Q567">
        <v>56.66</v>
      </c>
      <c r="R567">
        <f t="shared" si="2"/>
        <v>2.8000000000000003</v>
      </c>
      <c r="S567">
        <v>61.63</v>
      </c>
    </row>
    <row r="568" spans="1:19">
      <c r="A568" t="s">
        <v>673</v>
      </c>
      <c r="B568">
        <v>55</v>
      </c>
      <c r="C568">
        <v>82</v>
      </c>
      <c r="E568">
        <v>60.62</v>
      </c>
      <c r="F568">
        <v>59.97</v>
      </c>
      <c r="G568">
        <v>60.62</v>
      </c>
      <c r="H568">
        <v>62.61</v>
      </c>
      <c r="I568">
        <v>62.61</v>
      </c>
      <c r="J568">
        <v>60.97</v>
      </c>
      <c r="K568">
        <v>60.62</v>
      </c>
      <c r="L568">
        <v>60.9</v>
      </c>
      <c r="M568">
        <v>60.61</v>
      </c>
      <c r="N568">
        <v>60.61</v>
      </c>
      <c r="O568">
        <v>60.37</v>
      </c>
      <c r="P568">
        <v>51.78</v>
      </c>
      <c r="Q568">
        <v>56.62</v>
      </c>
      <c r="R568">
        <f t="shared" si="2"/>
        <v>2.75</v>
      </c>
      <c r="S568">
        <v>60.62</v>
      </c>
    </row>
    <row r="569" spans="1:19">
      <c r="A569" t="s">
        <v>674</v>
      </c>
      <c r="B569">
        <v>53</v>
      </c>
      <c r="C569">
        <v>77</v>
      </c>
      <c r="E569">
        <v>59.42</v>
      </c>
      <c r="F569">
        <v>58.03</v>
      </c>
      <c r="G569">
        <v>59.42</v>
      </c>
      <c r="H569">
        <v>61.42</v>
      </c>
      <c r="I569">
        <v>61.42</v>
      </c>
      <c r="J569">
        <v>59.69</v>
      </c>
      <c r="K569">
        <v>59.42</v>
      </c>
      <c r="L569">
        <v>59.4</v>
      </c>
      <c r="M569">
        <v>59.42</v>
      </c>
      <c r="N569">
        <v>59.42</v>
      </c>
      <c r="O569">
        <v>58.87</v>
      </c>
      <c r="P569">
        <v>50.75</v>
      </c>
      <c r="Q569">
        <v>56.57</v>
      </c>
      <c r="R569">
        <f t="shared" si="2"/>
        <v>2.6500000000000004</v>
      </c>
      <c r="S569">
        <v>59.42</v>
      </c>
    </row>
    <row r="570" spans="1:19">
      <c r="A570" t="s">
        <v>675</v>
      </c>
      <c r="B570">
        <v>52</v>
      </c>
      <c r="C570">
        <v>70</v>
      </c>
      <c r="E570">
        <v>57.52</v>
      </c>
      <c r="F570">
        <v>55.2</v>
      </c>
      <c r="G570">
        <v>57.52</v>
      </c>
      <c r="H570">
        <v>59.51</v>
      </c>
      <c r="I570">
        <v>59.51</v>
      </c>
      <c r="J570">
        <v>57.96</v>
      </c>
      <c r="K570">
        <v>57.52</v>
      </c>
      <c r="L570">
        <v>57.5</v>
      </c>
      <c r="M570">
        <v>57.51</v>
      </c>
      <c r="N570">
        <v>57.51</v>
      </c>
      <c r="O570">
        <v>56.55</v>
      </c>
      <c r="P570">
        <v>49.13</v>
      </c>
      <c r="Q570">
        <v>56.5</v>
      </c>
      <c r="R570">
        <f t="shared" si="2"/>
        <v>2.6</v>
      </c>
      <c r="S570">
        <v>57.52</v>
      </c>
    </row>
    <row r="571" spans="1:19">
      <c r="A571" t="s">
        <v>676</v>
      </c>
      <c r="B571">
        <v>50</v>
      </c>
      <c r="C571">
        <v>63</v>
      </c>
      <c r="E571">
        <v>55.48</v>
      </c>
      <c r="F571">
        <v>53.01</v>
      </c>
      <c r="G571">
        <v>55.48</v>
      </c>
      <c r="H571">
        <v>57.48</v>
      </c>
      <c r="I571">
        <v>57.48</v>
      </c>
      <c r="J571">
        <v>56.03</v>
      </c>
      <c r="K571">
        <v>55.48</v>
      </c>
      <c r="L571">
        <v>55.4</v>
      </c>
      <c r="M571">
        <v>55.48</v>
      </c>
      <c r="N571">
        <v>55.48</v>
      </c>
      <c r="O571">
        <v>54.89</v>
      </c>
      <c r="P571">
        <v>47.39</v>
      </c>
      <c r="Q571">
        <v>56.43</v>
      </c>
      <c r="R571">
        <f t="shared" si="2"/>
        <v>2.5</v>
      </c>
      <c r="S571">
        <v>55.48</v>
      </c>
    </row>
    <row r="572" spans="1:19">
      <c r="A572" t="s">
        <v>677</v>
      </c>
      <c r="B572">
        <v>49</v>
      </c>
      <c r="C572">
        <v>53</v>
      </c>
      <c r="E572">
        <v>51.96</v>
      </c>
      <c r="F572">
        <v>49.73</v>
      </c>
      <c r="G572">
        <v>51.96</v>
      </c>
      <c r="H572">
        <v>53.95</v>
      </c>
      <c r="I572">
        <v>53.95</v>
      </c>
      <c r="J572">
        <v>52.6</v>
      </c>
      <c r="K572">
        <v>51.96</v>
      </c>
      <c r="L572">
        <v>51.9</v>
      </c>
      <c r="M572">
        <v>51.95</v>
      </c>
      <c r="N572">
        <v>51.95</v>
      </c>
      <c r="O572">
        <v>51.4</v>
      </c>
      <c r="P572">
        <v>44.46</v>
      </c>
      <c r="Q572">
        <v>56.33</v>
      </c>
      <c r="R572">
        <f t="shared" si="2"/>
        <v>2.4500000000000002</v>
      </c>
      <c r="S572">
        <v>51.96</v>
      </c>
    </row>
    <row r="573" spans="1:19">
      <c r="A573" t="s">
        <v>678</v>
      </c>
      <c r="B573">
        <v>47</v>
      </c>
      <c r="C573">
        <v>43</v>
      </c>
      <c r="E573">
        <v>48</v>
      </c>
      <c r="F573">
        <v>46.31</v>
      </c>
      <c r="G573">
        <v>48</v>
      </c>
      <c r="H573">
        <v>49.19</v>
      </c>
      <c r="I573">
        <v>49.19</v>
      </c>
      <c r="J573">
        <v>48.51</v>
      </c>
      <c r="K573">
        <v>48</v>
      </c>
      <c r="L573">
        <v>48</v>
      </c>
      <c r="M573">
        <v>48</v>
      </c>
      <c r="N573">
        <v>48</v>
      </c>
      <c r="O573">
        <v>47.97</v>
      </c>
      <c r="P573">
        <v>41</v>
      </c>
      <c r="Q573">
        <v>56.23</v>
      </c>
      <c r="R573">
        <f t="shared" si="2"/>
        <v>2.35</v>
      </c>
      <c r="S573">
        <v>48</v>
      </c>
    </row>
    <row r="574" spans="1:19">
      <c r="A574" t="s">
        <v>679</v>
      </c>
      <c r="B574">
        <v>46</v>
      </c>
      <c r="C574">
        <v>31</v>
      </c>
      <c r="E574">
        <v>43.6</v>
      </c>
      <c r="F574">
        <v>43.11</v>
      </c>
      <c r="G574">
        <v>43.6</v>
      </c>
      <c r="H574">
        <v>43.59</v>
      </c>
      <c r="I574">
        <v>43.59</v>
      </c>
      <c r="J574">
        <v>43.77</v>
      </c>
      <c r="K574">
        <v>43.6</v>
      </c>
      <c r="L574">
        <v>43.6</v>
      </c>
      <c r="M574">
        <v>43.6</v>
      </c>
      <c r="N574">
        <v>43.6</v>
      </c>
      <c r="O574">
        <v>43.78</v>
      </c>
      <c r="P574">
        <v>37.24</v>
      </c>
      <c r="Q574">
        <v>56.11</v>
      </c>
      <c r="R574">
        <f t="shared" si="2"/>
        <v>2.3000000000000003</v>
      </c>
      <c r="S574">
        <v>43.6</v>
      </c>
    </row>
    <row r="575" spans="1:19">
      <c r="A575" t="s">
        <v>680</v>
      </c>
      <c r="B575">
        <v>44</v>
      </c>
      <c r="C575">
        <v>22</v>
      </c>
      <c r="E575">
        <v>40.35</v>
      </c>
      <c r="F575">
        <v>41.23</v>
      </c>
      <c r="G575">
        <v>40.35</v>
      </c>
      <c r="H575">
        <v>40.340000000000003</v>
      </c>
      <c r="I575">
        <v>40.340000000000003</v>
      </c>
      <c r="J575">
        <v>40.96</v>
      </c>
      <c r="K575">
        <v>40.35</v>
      </c>
      <c r="L575">
        <v>40.4</v>
      </c>
      <c r="M575">
        <v>40.340000000000003</v>
      </c>
      <c r="N575">
        <v>40.340000000000003</v>
      </c>
      <c r="O575">
        <v>40.799999999999997</v>
      </c>
      <c r="P575">
        <v>34.46</v>
      </c>
      <c r="Q575">
        <v>56.02</v>
      </c>
      <c r="R575">
        <f t="shared" si="2"/>
        <v>2.2000000000000002</v>
      </c>
      <c r="S575">
        <v>40.35</v>
      </c>
    </row>
    <row r="576" spans="1:19">
      <c r="A576" t="s">
        <v>681</v>
      </c>
      <c r="B576">
        <v>43</v>
      </c>
      <c r="C576">
        <v>16</v>
      </c>
      <c r="E576">
        <v>38.15</v>
      </c>
      <c r="F576">
        <v>40.049999999999997</v>
      </c>
      <c r="G576">
        <v>38.15</v>
      </c>
      <c r="H576">
        <v>38.14</v>
      </c>
      <c r="I576">
        <v>38.14</v>
      </c>
      <c r="J576">
        <v>39.24</v>
      </c>
      <c r="K576">
        <v>38.15</v>
      </c>
      <c r="L576">
        <v>38.200000000000003</v>
      </c>
      <c r="M576">
        <v>38.15</v>
      </c>
      <c r="N576">
        <v>38.15</v>
      </c>
      <c r="O576">
        <v>38.61</v>
      </c>
      <c r="P576">
        <v>32.58</v>
      </c>
      <c r="Q576">
        <v>55.96</v>
      </c>
      <c r="R576">
        <f t="shared" si="2"/>
        <v>2.15</v>
      </c>
      <c r="S576">
        <v>38.15</v>
      </c>
    </row>
    <row r="577" spans="1:19">
      <c r="A577" t="s">
        <v>682</v>
      </c>
      <c r="B577">
        <v>41</v>
      </c>
      <c r="C577">
        <v>10</v>
      </c>
      <c r="E577">
        <v>36.07</v>
      </c>
      <c r="F577">
        <v>38.700000000000003</v>
      </c>
      <c r="G577">
        <v>36.07</v>
      </c>
      <c r="H577">
        <v>36.06</v>
      </c>
      <c r="I577">
        <v>36.06</v>
      </c>
      <c r="J577">
        <v>36.950000000000003</v>
      </c>
      <c r="K577">
        <v>36.07</v>
      </c>
      <c r="L577">
        <v>36.1</v>
      </c>
      <c r="M577">
        <v>36.07</v>
      </c>
      <c r="N577">
        <v>36.07</v>
      </c>
      <c r="O577">
        <v>36.33</v>
      </c>
      <c r="P577">
        <v>30.81</v>
      </c>
      <c r="Q577">
        <v>55.9</v>
      </c>
      <c r="R577">
        <f t="shared" si="2"/>
        <v>2.0500000000000003</v>
      </c>
      <c r="S577">
        <v>36.07</v>
      </c>
    </row>
    <row r="578" spans="1:19">
      <c r="A578" t="s">
        <v>683</v>
      </c>
      <c r="B578">
        <v>40</v>
      </c>
      <c r="C578">
        <v>6</v>
      </c>
      <c r="E578">
        <v>34.25</v>
      </c>
      <c r="F578">
        <v>37.619999999999997</v>
      </c>
      <c r="G578">
        <v>34.25</v>
      </c>
      <c r="H578">
        <v>34.24</v>
      </c>
      <c r="I578">
        <v>34.24</v>
      </c>
      <c r="J578">
        <v>35.229999999999997</v>
      </c>
      <c r="K578">
        <v>34.25</v>
      </c>
      <c r="L578">
        <v>34.299999999999997</v>
      </c>
      <c r="M578">
        <v>34.25</v>
      </c>
      <c r="N578">
        <v>34.25</v>
      </c>
      <c r="O578">
        <v>34.57</v>
      </c>
      <c r="P578">
        <v>29.25</v>
      </c>
      <c r="Q578">
        <v>55.86</v>
      </c>
      <c r="R578">
        <f t="shared" ref="R578:R641" si="3">B578*0.05</f>
        <v>2</v>
      </c>
      <c r="S578">
        <v>34.25</v>
      </c>
    </row>
    <row r="579" spans="1:19">
      <c r="A579" t="s">
        <v>684</v>
      </c>
      <c r="B579">
        <v>38</v>
      </c>
      <c r="C579">
        <v>3</v>
      </c>
      <c r="E579">
        <v>32.6</v>
      </c>
      <c r="F579">
        <v>36.39</v>
      </c>
      <c r="G579">
        <v>32.6</v>
      </c>
      <c r="H579">
        <v>32.6</v>
      </c>
      <c r="I579">
        <v>32.6</v>
      </c>
      <c r="J579">
        <v>32.83</v>
      </c>
      <c r="K579">
        <v>32.6</v>
      </c>
      <c r="L579">
        <v>32.6</v>
      </c>
      <c r="M579">
        <v>32.6</v>
      </c>
      <c r="N579">
        <v>32.6</v>
      </c>
      <c r="O579">
        <v>32.83</v>
      </c>
      <c r="P579">
        <v>27.84</v>
      </c>
      <c r="Q579">
        <v>55.83</v>
      </c>
      <c r="R579">
        <f t="shared" si="3"/>
        <v>1.9000000000000001</v>
      </c>
      <c r="S579">
        <v>32.6</v>
      </c>
    </row>
    <row r="580" spans="1:19">
      <c r="A580" t="s">
        <v>685</v>
      </c>
      <c r="B580">
        <v>37</v>
      </c>
      <c r="C580">
        <v>2</v>
      </c>
      <c r="E580">
        <v>31.8</v>
      </c>
      <c r="F580">
        <v>35.72</v>
      </c>
      <c r="G580">
        <v>31.8</v>
      </c>
      <c r="H580">
        <v>31.8</v>
      </c>
      <c r="I580">
        <v>31.8</v>
      </c>
      <c r="J580">
        <v>31.83</v>
      </c>
      <c r="K580">
        <v>31.8</v>
      </c>
      <c r="L580">
        <v>31.6</v>
      </c>
      <c r="M580">
        <v>31.8</v>
      </c>
      <c r="N580">
        <v>31.8</v>
      </c>
      <c r="O580">
        <v>31.97</v>
      </c>
      <c r="P580">
        <v>27.16</v>
      </c>
      <c r="Q580">
        <v>55.82</v>
      </c>
      <c r="R580">
        <f t="shared" si="3"/>
        <v>1.85</v>
      </c>
      <c r="S580">
        <v>31.8</v>
      </c>
    </row>
    <row r="581" spans="1:19">
      <c r="A581" t="s">
        <v>686</v>
      </c>
      <c r="B581">
        <v>35</v>
      </c>
      <c r="C581">
        <v>1</v>
      </c>
      <c r="E581">
        <v>30.98</v>
      </c>
      <c r="F581">
        <v>34.659999999999997</v>
      </c>
      <c r="G581">
        <v>30.8</v>
      </c>
      <c r="H581">
        <v>30.8</v>
      </c>
      <c r="I581">
        <v>30.8</v>
      </c>
      <c r="J581">
        <v>30.72</v>
      </c>
      <c r="K581">
        <v>30.8</v>
      </c>
      <c r="L581">
        <v>29.9</v>
      </c>
      <c r="M581">
        <v>30.8</v>
      </c>
      <c r="N581">
        <v>30.8</v>
      </c>
      <c r="O581">
        <v>30.41</v>
      </c>
      <c r="P581">
        <v>26.31</v>
      </c>
      <c r="Q581">
        <v>55.81</v>
      </c>
      <c r="R581">
        <f t="shared" si="3"/>
        <v>1.75</v>
      </c>
      <c r="S581">
        <v>30.8</v>
      </c>
    </row>
    <row r="582" spans="1:19">
      <c r="A582" t="s">
        <v>687</v>
      </c>
      <c r="B582">
        <v>34</v>
      </c>
      <c r="C582">
        <v>0</v>
      </c>
      <c r="E582">
        <v>28.8</v>
      </c>
      <c r="F582">
        <v>33.44</v>
      </c>
      <c r="G582">
        <v>28.8</v>
      </c>
      <c r="H582">
        <v>28.8</v>
      </c>
      <c r="I582">
        <v>28.8</v>
      </c>
      <c r="J582">
        <v>28.08</v>
      </c>
      <c r="K582">
        <v>28.8</v>
      </c>
      <c r="L582">
        <v>25.9</v>
      </c>
      <c r="M582">
        <v>28.8</v>
      </c>
      <c r="N582">
        <v>28.8</v>
      </c>
      <c r="O582">
        <v>28.02</v>
      </c>
      <c r="P582">
        <v>0</v>
      </c>
      <c r="Q582">
        <v>0</v>
      </c>
      <c r="R582">
        <f t="shared" si="3"/>
        <v>1.7000000000000002</v>
      </c>
      <c r="S582">
        <v>28.8</v>
      </c>
    </row>
    <row r="583" spans="1:19">
      <c r="A583" t="s">
        <v>688</v>
      </c>
      <c r="B583">
        <v>32</v>
      </c>
      <c r="C583">
        <v>0</v>
      </c>
      <c r="E583">
        <v>28.8</v>
      </c>
      <c r="F583">
        <v>33.44</v>
      </c>
      <c r="G583">
        <v>28.8</v>
      </c>
      <c r="H583">
        <v>28.8</v>
      </c>
      <c r="I583">
        <v>28.8</v>
      </c>
      <c r="J583">
        <v>28.08</v>
      </c>
      <c r="K583">
        <v>28.8</v>
      </c>
      <c r="L583">
        <v>25.9</v>
      </c>
      <c r="M583">
        <v>28.8</v>
      </c>
      <c r="N583">
        <v>28.8</v>
      </c>
      <c r="O583">
        <v>28.02</v>
      </c>
      <c r="P583">
        <v>0</v>
      </c>
      <c r="Q583">
        <v>0</v>
      </c>
      <c r="R583">
        <f t="shared" si="3"/>
        <v>1.6</v>
      </c>
      <c r="S583">
        <v>28.8</v>
      </c>
    </row>
    <row r="584" spans="1:19">
      <c r="A584" t="s">
        <v>689</v>
      </c>
      <c r="B584">
        <v>31</v>
      </c>
      <c r="C584">
        <v>0</v>
      </c>
      <c r="E584">
        <v>28.8</v>
      </c>
      <c r="F584">
        <v>33.44</v>
      </c>
      <c r="G584">
        <v>28.8</v>
      </c>
      <c r="H584">
        <v>28.8</v>
      </c>
      <c r="I584">
        <v>28.8</v>
      </c>
      <c r="J584">
        <v>28.08</v>
      </c>
      <c r="K584">
        <v>28.8</v>
      </c>
      <c r="L584">
        <v>25.9</v>
      </c>
      <c r="M584">
        <v>28.8</v>
      </c>
      <c r="N584">
        <v>28.8</v>
      </c>
      <c r="O584">
        <v>28.02</v>
      </c>
      <c r="P584">
        <v>0</v>
      </c>
      <c r="Q584">
        <v>0</v>
      </c>
      <c r="R584">
        <f t="shared" si="3"/>
        <v>1.55</v>
      </c>
      <c r="S584">
        <v>28.8</v>
      </c>
    </row>
    <row r="585" spans="1:19">
      <c r="A585" t="s">
        <v>690</v>
      </c>
      <c r="B585">
        <v>66</v>
      </c>
      <c r="C585">
        <v>99</v>
      </c>
      <c r="E585">
        <v>66.22</v>
      </c>
      <c r="F585">
        <v>72.66</v>
      </c>
      <c r="G585">
        <v>66.3</v>
      </c>
      <c r="H585">
        <v>68.3</v>
      </c>
      <c r="I585">
        <v>68.3</v>
      </c>
      <c r="J585">
        <v>66.67</v>
      </c>
      <c r="K585">
        <v>66.7</v>
      </c>
      <c r="L585">
        <v>66.7</v>
      </c>
      <c r="M585">
        <v>66.3</v>
      </c>
      <c r="N585">
        <v>66.3</v>
      </c>
      <c r="O585">
        <v>67.989999999999995</v>
      </c>
      <c r="P585">
        <v>56.63</v>
      </c>
      <c r="Q585">
        <v>56.79</v>
      </c>
      <c r="R585">
        <f t="shared" si="3"/>
        <v>3.3000000000000003</v>
      </c>
      <c r="S585">
        <v>66.7</v>
      </c>
    </row>
    <row r="586" spans="1:19">
      <c r="A586" t="s">
        <v>691</v>
      </c>
      <c r="B586">
        <v>65</v>
      </c>
      <c r="C586">
        <v>98</v>
      </c>
      <c r="E586">
        <v>65.680000000000007</v>
      </c>
      <c r="F586">
        <v>71.38</v>
      </c>
      <c r="G586">
        <v>65.62</v>
      </c>
      <c r="H586">
        <v>67.61</v>
      </c>
      <c r="I586">
        <v>67.61</v>
      </c>
      <c r="J586">
        <v>66.290000000000006</v>
      </c>
      <c r="K586">
        <v>66.02</v>
      </c>
      <c r="L586">
        <v>66.3</v>
      </c>
      <c r="M586">
        <v>65.61</v>
      </c>
      <c r="N586">
        <v>65.61</v>
      </c>
      <c r="O586">
        <v>67.12</v>
      </c>
      <c r="P586">
        <v>56.04</v>
      </c>
      <c r="Q586">
        <v>56.78</v>
      </c>
      <c r="R586">
        <f t="shared" si="3"/>
        <v>3.25</v>
      </c>
      <c r="S586">
        <v>65.819999999999993</v>
      </c>
    </row>
    <row r="587" spans="1:19">
      <c r="A587" t="s">
        <v>692</v>
      </c>
      <c r="B587">
        <v>64</v>
      </c>
      <c r="C587">
        <v>96</v>
      </c>
      <c r="E587">
        <v>64.760000000000005</v>
      </c>
      <c r="F587">
        <v>67.459999999999994</v>
      </c>
      <c r="G587">
        <v>64.760000000000005</v>
      </c>
      <c r="H587">
        <v>66.75</v>
      </c>
      <c r="I587">
        <v>66.75</v>
      </c>
      <c r="J587">
        <v>65.53</v>
      </c>
      <c r="K587">
        <v>64.760000000000005</v>
      </c>
      <c r="L587">
        <v>65.5</v>
      </c>
      <c r="M587">
        <v>64.75</v>
      </c>
      <c r="N587">
        <v>64.75</v>
      </c>
      <c r="O587">
        <v>65.72</v>
      </c>
      <c r="P587">
        <v>55.31</v>
      </c>
      <c r="Q587">
        <v>56.76</v>
      </c>
      <c r="R587">
        <f t="shared" si="3"/>
        <v>3.2</v>
      </c>
      <c r="S587">
        <v>64.760000000000005</v>
      </c>
    </row>
    <row r="588" spans="1:19">
      <c r="A588" t="s">
        <v>693</v>
      </c>
      <c r="B588">
        <v>63</v>
      </c>
      <c r="C588">
        <v>91</v>
      </c>
      <c r="E588">
        <v>62.95</v>
      </c>
      <c r="F588">
        <v>64.75</v>
      </c>
      <c r="G588">
        <v>62.95</v>
      </c>
      <c r="H588">
        <v>64.95</v>
      </c>
      <c r="I588">
        <v>64.95</v>
      </c>
      <c r="J588">
        <v>63.71</v>
      </c>
      <c r="K588">
        <v>62.95</v>
      </c>
      <c r="L588">
        <v>63.6</v>
      </c>
      <c r="M588">
        <v>62.95</v>
      </c>
      <c r="N588">
        <v>62.95</v>
      </c>
      <c r="O588">
        <v>63.31</v>
      </c>
      <c r="P588">
        <v>53.77</v>
      </c>
      <c r="Q588">
        <v>56.71</v>
      </c>
      <c r="R588">
        <f t="shared" si="3"/>
        <v>3.1500000000000004</v>
      </c>
      <c r="S588">
        <v>62.95</v>
      </c>
    </row>
    <row r="589" spans="1:19">
      <c r="A589" t="s">
        <v>694</v>
      </c>
      <c r="B589">
        <v>62</v>
      </c>
      <c r="C589">
        <v>89</v>
      </c>
      <c r="E589">
        <v>62.43</v>
      </c>
      <c r="F589">
        <v>63.86</v>
      </c>
      <c r="G589">
        <v>62.43</v>
      </c>
      <c r="H589">
        <v>64.42</v>
      </c>
      <c r="I589">
        <v>64.42</v>
      </c>
      <c r="J589">
        <v>63.04</v>
      </c>
      <c r="K589">
        <v>62.43</v>
      </c>
      <c r="L589">
        <v>63.1</v>
      </c>
      <c r="M589">
        <v>62.42</v>
      </c>
      <c r="N589">
        <v>62.42</v>
      </c>
      <c r="O589">
        <v>62.78</v>
      </c>
      <c r="P589">
        <v>53.32</v>
      </c>
      <c r="Q589">
        <v>56.69</v>
      </c>
      <c r="R589">
        <f t="shared" si="3"/>
        <v>3.1</v>
      </c>
      <c r="S589">
        <v>62.43</v>
      </c>
    </row>
    <row r="590" spans="1:19">
      <c r="A590" t="s">
        <v>695</v>
      </c>
      <c r="B590">
        <v>61</v>
      </c>
      <c r="C590">
        <v>85</v>
      </c>
      <c r="E590">
        <v>61.36</v>
      </c>
      <c r="F590">
        <v>61.53</v>
      </c>
      <c r="G590">
        <v>61.36</v>
      </c>
      <c r="H590">
        <v>63.36</v>
      </c>
      <c r="I590">
        <v>63.36</v>
      </c>
      <c r="J590">
        <v>61.8</v>
      </c>
      <c r="K590">
        <v>61.36</v>
      </c>
      <c r="L590">
        <v>61.9</v>
      </c>
      <c r="M590">
        <v>61.36</v>
      </c>
      <c r="N590">
        <v>61.36</v>
      </c>
      <c r="O590">
        <v>61.3</v>
      </c>
      <c r="P590">
        <v>52.41</v>
      </c>
      <c r="Q590">
        <v>56.65</v>
      </c>
      <c r="R590">
        <f t="shared" si="3"/>
        <v>3.0500000000000003</v>
      </c>
      <c r="S590">
        <v>61.36</v>
      </c>
    </row>
    <row r="591" spans="1:19">
      <c r="A591" t="s">
        <v>696</v>
      </c>
      <c r="B591">
        <v>60</v>
      </c>
      <c r="C591">
        <v>79</v>
      </c>
      <c r="E591">
        <v>59.91</v>
      </c>
      <c r="F591">
        <v>58.8</v>
      </c>
      <c r="G591">
        <v>59.91</v>
      </c>
      <c r="H591">
        <v>61.91</v>
      </c>
      <c r="I591">
        <v>61.91</v>
      </c>
      <c r="J591">
        <v>60.19</v>
      </c>
      <c r="K591">
        <v>59.91</v>
      </c>
      <c r="L591">
        <v>59.9</v>
      </c>
      <c r="M591">
        <v>59.91</v>
      </c>
      <c r="N591">
        <v>59.91</v>
      </c>
      <c r="O591">
        <v>59.41</v>
      </c>
      <c r="P591">
        <v>51.17</v>
      </c>
      <c r="Q591">
        <v>56.59</v>
      </c>
      <c r="R591">
        <f t="shared" si="3"/>
        <v>3</v>
      </c>
      <c r="S591">
        <v>59.91</v>
      </c>
    </row>
    <row r="592" spans="1:19">
      <c r="A592" t="s">
        <v>697</v>
      </c>
      <c r="B592">
        <v>59</v>
      </c>
      <c r="C592">
        <v>75</v>
      </c>
      <c r="E592">
        <v>58.92</v>
      </c>
      <c r="F592">
        <v>57.19</v>
      </c>
      <c r="G592">
        <v>58.92</v>
      </c>
      <c r="H592">
        <v>60.92</v>
      </c>
      <c r="I592">
        <v>60.92</v>
      </c>
      <c r="J592">
        <v>59.2</v>
      </c>
      <c r="K592">
        <v>58.92</v>
      </c>
      <c r="L592">
        <v>58.9</v>
      </c>
      <c r="M592">
        <v>58.92</v>
      </c>
      <c r="N592">
        <v>58.92</v>
      </c>
      <c r="O592">
        <v>58.13</v>
      </c>
      <c r="P592">
        <v>50.33</v>
      </c>
      <c r="Q592">
        <v>56.55</v>
      </c>
      <c r="R592">
        <f t="shared" si="3"/>
        <v>2.95</v>
      </c>
      <c r="S592">
        <v>58.92</v>
      </c>
    </row>
    <row r="593" spans="1:19">
      <c r="A593" t="s">
        <v>698</v>
      </c>
      <c r="B593">
        <v>58</v>
      </c>
      <c r="C593">
        <v>71</v>
      </c>
      <c r="E593">
        <v>57.79</v>
      </c>
      <c r="F593">
        <v>55.7</v>
      </c>
      <c r="G593">
        <v>57.79</v>
      </c>
      <c r="H593">
        <v>59.79</v>
      </c>
      <c r="I593">
        <v>59.79</v>
      </c>
      <c r="J593">
        <v>58.21</v>
      </c>
      <c r="K593">
        <v>57.79</v>
      </c>
      <c r="L593">
        <v>57.7</v>
      </c>
      <c r="M593">
        <v>57.79</v>
      </c>
      <c r="N593">
        <v>57.79</v>
      </c>
      <c r="O593">
        <v>56.89</v>
      </c>
      <c r="P593">
        <v>49.36</v>
      </c>
      <c r="Q593">
        <v>56.51</v>
      </c>
      <c r="R593">
        <f t="shared" si="3"/>
        <v>2.9000000000000004</v>
      </c>
      <c r="S593">
        <v>57.79</v>
      </c>
    </row>
    <row r="594" spans="1:19">
      <c r="A594" t="s">
        <v>699</v>
      </c>
      <c r="B594">
        <v>57</v>
      </c>
      <c r="C594">
        <v>66</v>
      </c>
      <c r="E594">
        <v>56.4</v>
      </c>
      <c r="F594">
        <v>53.91</v>
      </c>
      <c r="G594">
        <v>56.4</v>
      </c>
      <c r="H594">
        <v>58.4</v>
      </c>
      <c r="I594">
        <v>58.4</v>
      </c>
      <c r="J594">
        <v>56.9</v>
      </c>
      <c r="K594">
        <v>56.4</v>
      </c>
      <c r="L594">
        <v>56.3</v>
      </c>
      <c r="M594">
        <v>56.4</v>
      </c>
      <c r="N594">
        <v>56.4</v>
      </c>
      <c r="O594">
        <v>55.81</v>
      </c>
      <c r="P594">
        <v>48.17</v>
      </c>
      <c r="Q594">
        <v>56.46</v>
      </c>
      <c r="R594">
        <f t="shared" si="3"/>
        <v>2.85</v>
      </c>
      <c r="S594">
        <v>56.4</v>
      </c>
    </row>
    <row r="595" spans="1:19">
      <c r="A595" t="s">
        <v>700</v>
      </c>
      <c r="B595">
        <v>56</v>
      </c>
      <c r="C595">
        <v>63</v>
      </c>
      <c r="E595">
        <v>55.48</v>
      </c>
      <c r="F595">
        <v>53.01</v>
      </c>
      <c r="G595">
        <v>55.48</v>
      </c>
      <c r="H595">
        <v>57.48</v>
      </c>
      <c r="I595">
        <v>57.48</v>
      </c>
      <c r="J595">
        <v>56.03</v>
      </c>
      <c r="K595">
        <v>55.48</v>
      </c>
      <c r="L595">
        <v>55.4</v>
      </c>
      <c r="M595">
        <v>55.48</v>
      </c>
      <c r="N595">
        <v>55.48</v>
      </c>
      <c r="O595">
        <v>54.89</v>
      </c>
      <c r="P595">
        <v>47.39</v>
      </c>
      <c r="Q595">
        <v>56.43</v>
      </c>
      <c r="R595">
        <f t="shared" si="3"/>
        <v>2.8000000000000003</v>
      </c>
      <c r="S595">
        <v>55.48</v>
      </c>
    </row>
    <row r="596" spans="1:19">
      <c r="A596" t="s">
        <v>701</v>
      </c>
      <c r="B596">
        <v>55</v>
      </c>
      <c r="C596">
        <v>60</v>
      </c>
      <c r="E596">
        <v>54.46</v>
      </c>
      <c r="F596">
        <v>52.13</v>
      </c>
      <c r="G596">
        <v>54.46</v>
      </c>
      <c r="H596">
        <v>56.45</v>
      </c>
      <c r="I596">
        <v>56.45</v>
      </c>
      <c r="J596">
        <v>55.09</v>
      </c>
      <c r="K596">
        <v>54.46</v>
      </c>
      <c r="L596">
        <v>54.4</v>
      </c>
      <c r="M596">
        <v>54.45</v>
      </c>
      <c r="N596">
        <v>54.45</v>
      </c>
      <c r="O596">
        <v>53.87</v>
      </c>
      <c r="P596">
        <v>46.51</v>
      </c>
      <c r="Q596">
        <v>56.4</v>
      </c>
      <c r="R596">
        <f t="shared" si="3"/>
        <v>2.75</v>
      </c>
      <c r="S596">
        <v>54.46</v>
      </c>
    </row>
    <row r="597" spans="1:19">
      <c r="A597" t="s">
        <v>702</v>
      </c>
      <c r="B597">
        <v>54</v>
      </c>
      <c r="C597">
        <v>56</v>
      </c>
      <c r="E597">
        <v>53.06</v>
      </c>
      <c r="F597">
        <v>50.79</v>
      </c>
      <c r="G597">
        <v>53.06</v>
      </c>
      <c r="H597">
        <v>55.05</v>
      </c>
      <c r="I597">
        <v>55.05</v>
      </c>
      <c r="J597">
        <v>53.72</v>
      </c>
      <c r="K597">
        <v>53.06</v>
      </c>
      <c r="L597">
        <v>53</v>
      </c>
      <c r="M597">
        <v>53.05</v>
      </c>
      <c r="N597">
        <v>53.05</v>
      </c>
      <c r="O597">
        <v>52.56</v>
      </c>
      <c r="P597">
        <v>45.32</v>
      </c>
      <c r="Q597">
        <v>56.36</v>
      </c>
      <c r="R597">
        <f t="shared" si="3"/>
        <v>2.7</v>
      </c>
      <c r="S597">
        <v>53.06</v>
      </c>
    </row>
    <row r="598" spans="1:19">
      <c r="A598" t="s">
        <v>703</v>
      </c>
      <c r="B598">
        <v>53</v>
      </c>
      <c r="C598">
        <v>54</v>
      </c>
      <c r="E598">
        <v>52.31</v>
      </c>
      <c r="F598">
        <v>50.14</v>
      </c>
      <c r="G598">
        <v>52.31</v>
      </c>
      <c r="H598">
        <v>54.3</v>
      </c>
      <c r="I598">
        <v>54.3</v>
      </c>
      <c r="J598">
        <v>52.98</v>
      </c>
      <c r="K598">
        <v>52.31</v>
      </c>
      <c r="L598">
        <v>52.2</v>
      </c>
      <c r="M598">
        <v>52.3</v>
      </c>
      <c r="N598">
        <v>52.3</v>
      </c>
      <c r="O598">
        <v>51.68</v>
      </c>
      <c r="P598">
        <v>44.76</v>
      </c>
      <c r="Q598">
        <v>56.34</v>
      </c>
      <c r="R598">
        <f t="shared" si="3"/>
        <v>2.6500000000000004</v>
      </c>
      <c r="S598">
        <v>52.31</v>
      </c>
    </row>
    <row r="599" spans="1:19">
      <c r="A599" t="s">
        <v>704</v>
      </c>
      <c r="B599">
        <v>52</v>
      </c>
      <c r="C599">
        <v>51</v>
      </c>
      <c r="E599">
        <v>51.25</v>
      </c>
      <c r="F599">
        <v>49.08</v>
      </c>
      <c r="G599">
        <v>51.25</v>
      </c>
      <c r="H599">
        <v>53.24</v>
      </c>
      <c r="I599">
        <v>53.24</v>
      </c>
      <c r="J599">
        <v>51.82</v>
      </c>
      <c r="K599">
        <v>51.25</v>
      </c>
      <c r="L599">
        <v>51.2</v>
      </c>
      <c r="M599">
        <v>51.25</v>
      </c>
      <c r="N599">
        <v>51.25</v>
      </c>
      <c r="O599">
        <v>50.68</v>
      </c>
      <c r="P599">
        <v>43.86</v>
      </c>
      <c r="Q599">
        <v>56.31</v>
      </c>
      <c r="R599">
        <f t="shared" si="3"/>
        <v>2.6</v>
      </c>
      <c r="S599">
        <v>51.25</v>
      </c>
    </row>
    <row r="600" spans="1:19">
      <c r="A600" t="s">
        <v>705</v>
      </c>
      <c r="B600">
        <v>51</v>
      </c>
      <c r="C600">
        <v>48</v>
      </c>
      <c r="E600">
        <v>50.03</v>
      </c>
      <c r="F600">
        <v>47.91</v>
      </c>
      <c r="G600">
        <v>50.03</v>
      </c>
      <c r="H600">
        <v>51.43</v>
      </c>
      <c r="I600">
        <v>51.43</v>
      </c>
      <c r="J600">
        <v>50.61</v>
      </c>
      <c r="K600">
        <v>50.05</v>
      </c>
      <c r="L600">
        <v>50</v>
      </c>
      <c r="M600">
        <v>50.03</v>
      </c>
      <c r="N600">
        <v>50.03</v>
      </c>
      <c r="O600">
        <v>49.75</v>
      </c>
      <c r="P600">
        <v>42.73</v>
      </c>
      <c r="Q600">
        <v>56.28</v>
      </c>
      <c r="R600">
        <f t="shared" si="3"/>
        <v>2.5500000000000003</v>
      </c>
      <c r="S600">
        <v>50.03</v>
      </c>
    </row>
    <row r="601" spans="1:19">
      <c r="A601" t="s">
        <v>706</v>
      </c>
      <c r="B601">
        <v>50</v>
      </c>
      <c r="C601">
        <v>46</v>
      </c>
      <c r="E601">
        <v>49.22</v>
      </c>
      <c r="F601">
        <v>47.25</v>
      </c>
      <c r="G601">
        <v>49.22</v>
      </c>
      <c r="H601">
        <v>50.61</v>
      </c>
      <c r="I601">
        <v>50.61</v>
      </c>
      <c r="J601">
        <v>49.77</v>
      </c>
      <c r="K601">
        <v>49.27</v>
      </c>
      <c r="L601">
        <v>49.2</v>
      </c>
      <c r="M601">
        <v>49.21</v>
      </c>
      <c r="N601">
        <v>49.21</v>
      </c>
      <c r="O601">
        <v>49.12</v>
      </c>
      <c r="P601">
        <v>42.04</v>
      </c>
      <c r="Q601">
        <v>56.26</v>
      </c>
      <c r="R601">
        <f t="shared" si="3"/>
        <v>2.5</v>
      </c>
      <c r="S601">
        <v>49.22</v>
      </c>
    </row>
    <row r="602" spans="1:19">
      <c r="A602" t="s">
        <v>707</v>
      </c>
      <c r="B602">
        <v>49</v>
      </c>
      <c r="C602">
        <v>44</v>
      </c>
      <c r="E602">
        <v>48.4</v>
      </c>
      <c r="F602">
        <v>46.58</v>
      </c>
      <c r="G602">
        <v>48.4</v>
      </c>
      <c r="H602">
        <v>49.79</v>
      </c>
      <c r="I602">
        <v>49.79</v>
      </c>
      <c r="J602">
        <v>48.93</v>
      </c>
      <c r="K602">
        <v>48.4</v>
      </c>
      <c r="L602">
        <v>48.4</v>
      </c>
      <c r="M602">
        <v>48.4</v>
      </c>
      <c r="N602">
        <v>48.4</v>
      </c>
      <c r="O602">
        <v>48.3</v>
      </c>
      <c r="P602">
        <v>41.34</v>
      </c>
      <c r="Q602">
        <v>56.24</v>
      </c>
      <c r="R602">
        <f t="shared" si="3"/>
        <v>2.4500000000000002</v>
      </c>
      <c r="S602">
        <v>48.4</v>
      </c>
    </row>
    <row r="603" spans="1:19">
      <c r="A603" t="s">
        <v>708</v>
      </c>
      <c r="B603">
        <v>48</v>
      </c>
      <c r="C603">
        <v>41</v>
      </c>
      <c r="E603">
        <v>47.23</v>
      </c>
      <c r="F603">
        <v>45.75</v>
      </c>
      <c r="G603">
        <v>47.23</v>
      </c>
      <c r="H603">
        <v>48.02</v>
      </c>
      <c r="I603">
        <v>48.02</v>
      </c>
      <c r="J603">
        <v>47.67</v>
      </c>
      <c r="K603">
        <v>47.23</v>
      </c>
      <c r="L603">
        <v>47.3</v>
      </c>
      <c r="M603">
        <v>47.22</v>
      </c>
      <c r="N603">
        <v>47.22</v>
      </c>
      <c r="O603">
        <v>47.18</v>
      </c>
      <c r="P603">
        <v>40.33</v>
      </c>
      <c r="Q603">
        <v>56.21</v>
      </c>
      <c r="R603">
        <f t="shared" si="3"/>
        <v>2.4000000000000004</v>
      </c>
      <c r="S603">
        <v>47.23</v>
      </c>
    </row>
    <row r="604" spans="1:19">
      <c r="A604" t="s">
        <v>709</v>
      </c>
      <c r="B604">
        <v>47</v>
      </c>
      <c r="C604">
        <v>40</v>
      </c>
      <c r="E604">
        <v>46.87</v>
      </c>
      <c r="F604">
        <v>45.41</v>
      </c>
      <c r="G604">
        <v>46.87</v>
      </c>
      <c r="H604">
        <v>47.46</v>
      </c>
      <c r="I604">
        <v>47.46</v>
      </c>
      <c r="J604">
        <v>47.26</v>
      </c>
      <c r="K604">
        <v>46.87</v>
      </c>
      <c r="L604">
        <v>46.9</v>
      </c>
      <c r="M604">
        <v>46.86</v>
      </c>
      <c r="N604">
        <v>46.86</v>
      </c>
      <c r="O604">
        <v>46.87</v>
      </c>
      <c r="P604">
        <v>40.03</v>
      </c>
      <c r="Q604">
        <v>56.2</v>
      </c>
      <c r="R604">
        <f t="shared" si="3"/>
        <v>2.35</v>
      </c>
      <c r="S604">
        <v>46.87</v>
      </c>
    </row>
    <row r="605" spans="1:19">
      <c r="A605" t="s">
        <v>710</v>
      </c>
      <c r="B605">
        <v>46</v>
      </c>
      <c r="C605">
        <v>38</v>
      </c>
      <c r="E605">
        <v>46.13</v>
      </c>
      <c r="F605">
        <v>44.89</v>
      </c>
      <c r="G605">
        <v>46.13</v>
      </c>
      <c r="H605">
        <v>46.63</v>
      </c>
      <c r="I605">
        <v>46.63</v>
      </c>
      <c r="J605">
        <v>46.44</v>
      </c>
      <c r="K605">
        <v>46.13</v>
      </c>
      <c r="L605">
        <v>46.2</v>
      </c>
      <c r="M605">
        <v>46.13</v>
      </c>
      <c r="N605">
        <v>46.13</v>
      </c>
      <c r="O605">
        <v>46.17</v>
      </c>
      <c r="P605">
        <v>39.57</v>
      </c>
      <c r="Q605">
        <v>56.18</v>
      </c>
      <c r="R605">
        <f t="shared" si="3"/>
        <v>2.3000000000000003</v>
      </c>
      <c r="S605">
        <v>46.13</v>
      </c>
    </row>
    <row r="606" spans="1:19">
      <c r="A606" t="s">
        <v>711</v>
      </c>
      <c r="B606">
        <v>45</v>
      </c>
      <c r="C606">
        <v>36</v>
      </c>
      <c r="E606">
        <v>45.35</v>
      </c>
      <c r="F606">
        <v>44.37</v>
      </c>
      <c r="G606">
        <v>45.35</v>
      </c>
      <c r="H606">
        <v>45.84</v>
      </c>
      <c r="I606">
        <v>45.84</v>
      </c>
      <c r="J606">
        <v>45.64</v>
      </c>
      <c r="K606">
        <v>45.35</v>
      </c>
      <c r="L606">
        <v>45.4</v>
      </c>
      <c r="M606">
        <v>45.35</v>
      </c>
      <c r="N606">
        <v>45.35</v>
      </c>
      <c r="O606">
        <v>45.44</v>
      </c>
      <c r="P606">
        <v>38.729999999999997</v>
      </c>
      <c r="Q606">
        <v>56.16</v>
      </c>
      <c r="R606">
        <f t="shared" si="3"/>
        <v>2.25</v>
      </c>
      <c r="S606">
        <v>45.35</v>
      </c>
    </row>
    <row r="607" spans="1:19">
      <c r="A607" t="s">
        <v>712</v>
      </c>
      <c r="B607">
        <v>44</v>
      </c>
      <c r="C607">
        <v>35</v>
      </c>
      <c r="E607">
        <v>44.98</v>
      </c>
      <c r="F607">
        <v>44.05</v>
      </c>
      <c r="G607">
        <v>44.98</v>
      </c>
      <c r="H607">
        <v>45.37</v>
      </c>
      <c r="I607">
        <v>45.37</v>
      </c>
      <c r="J607">
        <v>45.25</v>
      </c>
      <c r="K607">
        <v>44.98</v>
      </c>
      <c r="L607">
        <v>45</v>
      </c>
      <c r="M607">
        <v>44.97</v>
      </c>
      <c r="N607">
        <v>44.97</v>
      </c>
      <c r="O607">
        <v>45.18</v>
      </c>
      <c r="P607">
        <v>38.409999999999997</v>
      </c>
      <c r="Q607">
        <v>56.15</v>
      </c>
      <c r="R607">
        <f t="shared" si="3"/>
        <v>2.2000000000000002</v>
      </c>
      <c r="S607">
        <v>44.98</v>
      </c>
    </row>
    <row r="608" spans="1:19">
      <c r="A608" t="s">
        <v>713</v>
      </c>
      <c r="B608">
        <v>43</v>
      </c>
      <c r="C608">
        <v>33</v>
      </c>
      <c r="E608">
        <v>44.3</v>
      </c>
      <c r="F608">
        <v>43.55</v>
      </c>
      <c r="G608">
        <v>44.3</v>
      </c>
      <c r="H608">
        <v>44.49</v>
      </c>
      <c r="I608">
        <v>44.49</v>
      </c>
      <c r="J608">
        <v>44.49</v>
      </c>
      <c r="K608">
        <v>44.3</v>
      </c>
      <c r="L608">
        <v>44.4</v>
      </c>
      <c r="M608">
        <v>44.3</v>
      </c>
      <c r="N608">
        <v>44.3</v>
      </c>
      <c r="O608">
        <v>44.42</v>
      </c>
      <c r="P608">
        <v>37.840000000000003</v>
      </c>
      <c r="Q608">
        <v>56.13</v>
      </c>
      <c r="R608">
        <f t="shared" si="3"/>
        <v>2.15</v>
      </c>
      <c r="S608">
        <v>44.3</v>
      </c>
    </row>
    <row r="609" spans="1:19">
      <c r="A609" t="s">
        <v>714</v>
      </c>
      <c r="B609">
        <v>42</v>
      </c>
      <c r="C609">
        <v>30</v>
      </c>
      <c r="E609">
        <v>43.23</v>
      </c>
      <c r="F609">
        <v>42.87</v>
      </c>
      <c r="G609">
        <v>43.23</v>
      </c>
      <c r="H609">
        <v>43.22</v>
      </c>
      <c r="I609">
        <v>43.22</v>
      </c>
      <c r="J609">
        <v>43.42</v>
      </c>
      <c r="K609">
        <v>43.23</v>
      </c>
      <c r="L609">
        <v>43.3</v>
      </c>
      <c r="M609">
        <v>43.22</v>
      </c>
      <c r="N609">
        <v>43.22</v>
      </c>
      <c r="O609">
        <v>43.43</v>
      </c>
      <c r="P609">
        <v>36.92</v>
      </c>
      <c r="Q609">
        <v>56.1</v>
      </c>
      <c r="R609">
        <f t="shared" si="3"/>
        <v>2.1</v>
      </c>
      <c r="S609">
        <v>43.23</v>
      </c>
    </row>
    <row r="610" spans="1:19">
      <c r="A610" t="s">
        <v>715</v>
      </c>
      <c r="B610">
        <v>41</v>
      </c>
      <c r="C610">
        <v>28</v>
      </c>
      <c r="E610">
        <v>42.47</v>
      </c>
      <c r="F610">
        <v>42.4</v>
      </c>
      <c r="G610">
        <v>42.47</v>
      </c>
      <c r="H610">
        <v>42.46</v>
      </c>
      <c r="I610">
        <v>42.46</v>
      </c>
      <c r="J610">
        <v>42.76</v>
      </c>
      <c r="K610">
        <v>42.47</v>
      </c>
      <c r="L610">
        <v>42.5</v>
      </c>
      <c r="M610">
        <v>42.46</v>
      </c>
      <c r="N610">
        <v>42.46</v>
      </c>
      <c r="O610">
        <v>42.86</v>
      </c>
      <c r="P610">
        <v>36.270000000000003</v>
      </c>
      <c r="Q610">
        <v>56.08</v>
      </c>
      <c r="R610">
        <f t="shared" si="3"/>
        <v>2.0500000000000003</v>
      </c>
      <c r="S610">
        <v>42.47</v>
      </c>
    </row>
    <row r="611" spans="1:19">
      <c r="A611" t="s">
        <v>716</v>
      </c>
      <c r="B611">
        <v>40</v>
      </c>
      <c r="C611">
        <v>25</v>
      </c>
      <c r="E611">
        <v>41.43</v>
      </c>
      <c r="F611">
        <v>41.81</v>
      </c>
      <c r="G611">
        <v>41.43</v>
      </c>
      <c r="H611">
        <v>41.42</v>
      </c>
      <c r="I611">
        <v>41.42</v>
      </c>
      <c r="J611">
        <v>41.83</v>
      </c>
      <c r="K611">
        <v>41.43</v>
      </c>
      <c r="L611">
        <v>41.5</v>
      </c>
      <c r="M611">
        <v>41.43</v>
      </c>
      <c r="N611">
        <v>41.43</v>
      </c>
      <c r="O611">
        <v>41.92</v>
      </c>
      <c r="P611">
        <v>35.39</v>
      </c>
      <c r="Q611">
        <v>56.05</v>
      </c>
      <c r="R611">
        <f t="shared" si="3"/>
        <v>2</v>
      </c>
      <c r="S611">
        <v>41.43</v>
      </c>
    </row>
    <row r="612" spans="1:19">
      <c r="A612" t="s">
        <v>717</v>
      </c>
      <c r="B612">
        <v>39</v>
      </c>
      <c r="C612">
        <v>21</v>
      </c>
      <c r="E612">
        <v>40.020000000000003</v>
      </c>
      <c r="F612">
        <v>41.05</v>
      </c>
      <c r="G612">
        <v>40.020000000000003</v>
      </c>
      <c r="H612">
        <v>40.01</v>
      </c>
      <c r="I612">
        <v>40.01</v>
      </c>
      <c r="J612">
        <v>40.68</v>
      </c>
      <c r="K612">
        <v>40.020000000000003</v>
      </c>
      <c r="L612">
        <v>40.1</v>
      </c>
      <c r="M612">
        <v>40.01</v>
      </c>
      <c r="N612">
        <v>40.01</v>
      </c>
      <c r="O612">
        <v>40.520000000000003</v>
      </c>
      <c r="P612">
        <v>34.18</v>
      </c>
      <c r="Q612">
        <v>56.01</v>
      </c>
      <c r="R612">
        <f t="shared" si="3"/>
        <v>1.9500000000000002</v>
      </c>
      <c r="S612">
        <v>40.020000000000003</v>
      </c>
    </row>
    <row r="613" spans="1:19">
      <c r="A613" t="s">
        <v>718</v>
      </c>
      <c r="B613">
        <v>38</v>
      </c>
      <c r="C613">
        <v>17</v>
      </c>
      <c r="E613">
        <v>38.54</v>
      </c>
      <c r="F613">
        <v>40.26</v>
      </c>
      <c r="G613">
        <v>38.54</v>
      </c>
      <c r="H613">
        <v>38.54</v>
      </c>
      <c r="I613">
        <v>38.54</v>
      </c>
      <c r="J613">
        <v>39.549999999999997</v>
      </c>
      <c r="K613">
        <v>38.54</v>
      </c>
      <c r="L613">
        <v>38.6</v>
      </c>
      <c r="M613">
        <v>38.54</v>
      </c>
      <c r="N613">
        <v>38.54</v>
      </c>
      <c r="O613">
        <v>39.049999999999997</v>
      </c>
      <c r="P613">
        <v>32.92</v>
      </c>
      <c r="Q613">
        <v>55.97</v>
      </c>
      <c r="R613">
        <f t="shared" si="3"/>
        <v>1.9000000000000001</v>
      </c>
      <c r="S613">
        <v>38.54</v>
      </c>
    </row>
    <row r="614" spans="1:19">
      <c r="A614" t="s">
        <v>719</v>
      </c>
      <c r="B614">
        <v>37</v>
      </c>
      <c r="C614">
        <v>13</v>
      </c>
      <c r="E614">
        <v>37.19</v>
      </c>
      <c r="F614">
        <v>39.39</v>
      </c>
      <c r="G614">
        <v>37.19</v>
      </c>
      <c r="H614">
        <v>37.18</v>
      </c>
      <c r="I614">
        <v>37.18</v>
      </c>
      <c r="J614">
        <v>38.229999999999997</v>
      </c>
      <c r="K614">
        <v>37.19</v>
      </c>
      <c r="L614">
        <v>37.200000000000003</v>
      </c>
      <c r="M614">
        <v>37.18</v>
      </c>
      <c r="N614">
        <v>37.18</v>
      </c>
      <c r="O614">
        <v>37.65</v>
      </c>
      <c r="P614">
        <v>31.76</v>
      </c>
      <c r="Q614">
        <v>55.93</v>
      </c>
      <c r="R614">
        <f t="shared" si="3"/>
        <v>1.85</v>
      </c>
      <c r="S614">
        <v>37.19</v>
      </c>
    </row>
    <row r="615" spans="1:19">
      <c r="A615" t="s">
        <v>720</v>
      </c>
      <c r="B615">
        <v>36</v>
      </c>
      <c r="C615">
        <v>10</v>
      </c>
      <c r="E615">
        <v>36.07</v>
      </c>
      <c r="F615">
        <v>38.700000000000003</v>
      </c>
      <c r="G615">
        <v>36.07</v>
      </c>
      <c r="H615">
        <v>36.06</v>
      </c>
      <c r="I615">
        <v>36.06</v>
      </c>
      <c r="J615">
        <v>36.950000000000003</v>
      </c>
      <c r="K615">
        <v>36.07</v>
      </c>
      <c r="L615">
        <v>36.1</v>
      </c>
      <c r="M615">
        <v>36.07</v>
      </c>
      <c r="N615">
        <v>36.07</v>
      </c>
      <c r="O615">
        <v>36.33</v>
      </c>
      <c r="P615">
        <v>30.81</v>
      </c>
      <c r="Q615">
        <v>55.9</v>
      </c>
      <c r="R615">
        <f t="shared" si="3"/>
        <v>1.8</v>
      </c>
      <c r="S615">
        <v>36.07</v>
      </c>
    </row>
    <row r="616" spans="1:19">
      <c r="A616" t="s">
        <v>721</v>
      </c>
      <c r="B616">
        <v>35</v>
      </c>
      <c r="C616">
        <v>6</v>
      </c>
      <c r="E616">
        <v>34.25</v>
      </c>
      <c r="F616">
        <v>37.619999999999997</v>
      </c>
      <c r="G616">
        <v>34.25</v>
      </c>
      <c r="H616">
        <v>34.24</v>
      </c>
      <c r="I616">
        <v>34.24</v>
      </c>
      <c r="J616">
        <v>35.229999999999997</v>
      </c>
      <c r="K616">
        <v>34.25</v>
      </c>
      <c r="L616">
        <v>34.299999999999997</v>
      </c>
      <c r="M616">
        <v>34.25</v>
      </c>
      <c r="N616">
        <v>34.25</v>
      </c>
      <c r="O616">
        <v>34.57</v>
      </c>
      <c r="P616">
        <v>29.25</v>
      </c>
      <c r="Q616">
        <v>55.86</v>
      </c>
      <c r="R616">
        <f t="shared" si="3"/>
        <v>1.75</v>
      </c>
      <c r="S616">
        <v>34.25</v>
      </c>
    </row>
    <row r="617" spans="1:19">
      <c r="A617" t="s">
        <v>722</v>
      </c>
      <c r="B617">
        <v>34</v>
      </c>
      <c r="C617">
        <v>3</v>
      </c>
      <c r="E617">
        <v>32.6</v>
      </c>
      <c r="F617">
        <v>36.39</v>
      </c>
      <c r="G617">
        <v>32.6</v>
      </c>
      <c r="H617">
        <v>32.6</v>
      </c>
      <c r="I617">
        <v>32.6</v>
      </c>
      <c r="J617">
        <v>32.83</v>
      </c>
      <c r="K617">
        <v>32.6</v>
      </c>
      <c r="L617">
        <v>32.6</v>
      </c>
      <c r="M617">
        <v>32.6</v>
      </c>
      <c r="N617">
        <v>32.6</v>
      </c>
      <c r="O617">
        <v>32.83</v>
      </c>
      <c r="P617">
        <v>27.84</v>
      </c>
      <c r="Q617">
        <v>55.83</v>
      </c>
      <c r="R617">
        <f t="shared" si="3"/>
        <v>1.7000000000000002</v>
      </c>
      <c r="S617">
        <v>32.6</v>
      </c>
    </row>
    <row r="618" spans="1:19">
      <c r="A618" t="s">
        <v>723</v>
      </c>
      <c r="B618">
        <v>33</v>
      </c>
      <c r="C618">
        <v>2</v>
      </c>
      <c r="E618">
        <v>31.8</v>
      </c>
      <c r="F618">
        <v>35.72</v>
      </c>
      <c r="G618">
        <v>31.8</v>
      </c>
      <c r="H618">
        <v>31.8</v>
      </c>
      <c r="I618">
        <v>31.8</v>
      </c>
      <c r="J618">
        <v>31.83</v>
      </c>
      <c r="K618">
        <v>31.8</v>
      </c>
      <c r="L618">
        <v>31.6</v>
      </c>
      <c r="M618">
        <v>31.8</v>
      </c>
      <c r="N618">
        <v>31.8</v>
      </c>
      <c r="O618">
        <v>31.97</v>
      </c>
      <c r="P618">
        <v>27.16</v>
      </c>
      <c r="Q618">
        <v>55.82</v>
      </c>
      <c r="R618">
        <f t="shared" si="3"/>
        <v>1.6500000000000001</v>
      </c>
      <c r="S618">
        <v>31.8</v>
      </c>
    </row>
    <row r="619" spans="1:19">
      <c r="A619" t="s">
        <v>724</v>
      </c>
      <c r="B619">
        <v>32</v>
      </c>
      <c r="C619">
        <v>1</v>
      </c>
      <c r="E619">
        <v>30.98</v>
      </c>
      <c r="F619">
        <v>34.659999999999997</v>
      </c>
      <c r="G619">
        <v>30.8</v>
      </c>
      <c r="H619">
        <v>30.8</v>
      </c>
      <c r="I619">
        <v>30.8</v>
      </c>
      <c r="J619">
        <v>30.72</v>
      </c>
      <c r="K619">
        <v>30.8</v>
      </c>
      <c r="L619">
        <v>29.9</v>
      </c>
      <c r="M619">
        <v>30.8</v>
      </c>
      <c r="N619">
        <v>30.8</v>
      </c>
      <c r="O619">
        <v>30.41</v>
      </c>
      <c r="P619">
        <v>26.31</v>
      </c>
      <c r="Q619">
        <v>55.81</v>
      </c>
      <c r="R619">
        <f t="shared" si="3"/>
        <v>1.6</v>
      </c>
      <c r="S619">
        <v>30.8</v>
      </c>
    </row>
    <row r="620" spans="1:19">
      <c r="A620" t="s">
        <v>725</v>
      </c>
      <c r="B620">
        <v>31</v>
      </c>
      <c r="C620">
        <v>0</v>
      </c>
      <c r="E620">
        <v>28.8</v>
      </c>
      <c r="F620">
        <v>33.44</v>
      </c>
      <c r="G620">
        <v>28.8</v>
      </c>
      <c r="H620">
        <v>28.8</v>
      </c>
      <c r="I620">
        <v>28.8</v>
      </c>
      <c r="J620">
        <v>28.08</v>
      </c>
      <c r="K620">
        <v>28.8</v>
      </c>
      <c r="L620">
        <v>25.9</v>
      </c>
      <c r="M620">
        <v>28.8</v>
      </c>
      <c r="N620">
        <v>28.8</v>
      </c>
      <c r="O620">
        <v>28.02</v>
      </c>
      <c r="P620">
        <v>0</v>
      </c>
      <c r="Q620">
        <v>0</v>
      </c>
      <c r="R620">
        <f t="shared" si="3"/>
        <v>1.55</v>
      </c>
      <c r="S620">
        <v>28.8</v>
      </c>
    </row>
    <row r="621" spans="1:19">
      <c r="A621" t="s">
        <v>726</v>
      </c>
      <c r="B621">
        <v>30</v>
      </c>
      <c r="C621">
        <v>0</v>
      </c>
      <c r="E621">
        <v>28.8</v>
      </c>
      <c r="F621">
        <v>33.44</v>
      </c>
      <c r="G621">
        <v>28.8</v>
      </c>
      <c r="H621">
        <v>28.8</v>
      </c>
      <c r="I621">
        <v>28.8</v>
      </c>
      <c r="J621">
        <v>28.08</v>
      </c>
      <c r="K621">
        <v>28.8</v>
      </c>
      <c r="L621">
        <v>25.9</v>
      </c>
      <c r="M621">
        <v>28.8</v>
      </c>
      <c r="N621">
        <v>28.8</v>
      </c>
      <c r="O621">
        <v>28.02</v>
      </c>
      <c r="P621">
        <v>0</v>
      </c>
      <c r="Q621">
        <v>0</v>
      </c>
      <c r="R621">
        <f t="shared" si="3"/>
        <v>1.5</v>
      </c>
      <c r="S621">
        <v>28.8</v>
      </c>
    </row>
    <row r="622" spans="1:19">
      <c r="A622" t="s">
        <v>727</v>
      </c>
      <c r="B622">
        <v>29</v>
      </c>
      <c r="C622">
        <v>0</v>
      </c>
      <c r="E622">
        <v>28.8</v>
      </c>
      <c r="F622">
        <v>33.44</v>
      </c>
      <c r="G622">
        <v>28.8</v>
      </c>
      <c r="H622">
        <v>28.8</v>
      </c>
      <c r="I622">
        <v>28.8</v>
      </c>
      <c r="J622">
        <v>28.08</v>
      </c>
      <c r="K622">
        <v>28.8</v>
      </c>
      <c r="L622">
        <v>25.9</v>
      </c>
      <c r="M622">
        <v>28.8</v>
      </c>
      <c r="N622">
        <v>28.8</v>
      </c>
      <c r="O622">
        <v>28.02</v>
      </c>
      <c r="P622">
        <v>0</v>
      </c>
      <c r="Q622">
        <v>0</v>
      </c>
      <c r="R622">
        <f t="shared" si="3"/>
        <v>1.4500000000000002</v>
      </c>
      <c r="S622">
        <v>28.8</v>
      </c>
    </row>
    <row r="623" spans="1:19">
      <c r="A623" t="s">
        <v>728</v>
      </c>
      <c r="B623">
        <v>68</v>
      </c>
      <c r="C623">
        <v>100</v>
      </c>
      <c r="E623">
        <v>66.5</v>
      </c>
      <c r="F623">
        <v>73</v>
      </c>
      <c r="G623">
        <v>66.5</v>
      </c>
      <c r="H623">
        <v>68.3</v>
      </c>
      <c r="I623">
        <v>68.3</v>
      </c>
      <c r="J623">
        <v>66.760000000000005</v>
      </c>
      <c r="K623">
        <v>67</v>
      </c>
      <c r="L623">
        <v>67</v>
      </c>
      <c r="M623">
        <v>66.5</v>
      </c>
      <c r="N623">
        <v>66.5</v>
      </c>
      <c r="O623">
        <v>68.73</v>
      </c>
      <c r="P623">
        <v>56.8</v>
      </c>
      <c r="Q623">
        <v>56.8</v>
      </c>
      <c r="R623">
        <f t="shared" si="3"/>
        <v>3.4000000000000004</v>
      </c>
      <c r="S623">
        <v>67.8</v>
      </c>
    </row>
    <row r="624" spans="1:19">
      <c r="A624" t="s">
        <v>729</v>
      </c>
      <c r="B624">
        <v>67</v>
      </c>
      <c r="C624">
        <v>98</v>
      </c>
      <c r="E624">
        <v>65.680000000000007</v>
      </c>
      <c r="F624">
        <v>71.38</v>
      </c>
      <c r="G624">
        <v>65.62</v>
      </c>
      <c r="H624">
        <v>67.61</v>
      </c>
      <c r="I624">
        <v>67.61</v>
      </c>
      <c r="J624">
        <v>66.290000000000006</v>
      </c>
      <c r="K624">
        <v>66.02</v>
      </c>
      <c r="L624">
        <v>66.3</v>
      </c>
      <c r="M624">
        <v>65.61</v>
      </c>
      <c r="N624">
        <v>65.61</v>
      </c>
      <c r="O624">
        <v>67.12</v>
      </c>
      <c r="P624">
        <v>56.04</v>
      </c>
      <c r="Q624">
        <v>56.78</v>
      </c>
      <c r="R624">
        <f t="shared" si="3"/>
        <v>3.35</v>
      </c>
      <c r="S624">
        <v>65.819999999999993</v>
      </c>
    </row>
    <row r="625" spans="1:19">
      <c r="A625" t="s">
        <v>730</v>
      </c>
      <c r="B625">
        <v>66</v>
      </c>
      <c r="C625">
        <v>96</v>
      </c>
      <c r="E625">
        <v>64.760000000000005</v>
      </c>
      <c r="F625">
        <v>67.459999999999994</v>
      </c>
      <c r="G625">
        <v>64.760000000000005</v>
      </c>
      <c r="H625">
        <v>66.75</v>
      </c>
      <c r="I625">
        <v>66.75</v>
      </c>
      <c r="J625">
        <v>65.53</v>
      </c>
      <c r="K625">
        <v>64.760000000000005</v>
      </c>
      <c r="L625">
        <v>65.5</v>
      </c>
      <c r="M625">
        <v>64.75</v>
      </c>
      <c r="N625">
        <v>64.75</v>
      </c>
      <c r="O625">
        <v>65.72</v>
      </c>
      <c r="P625">
        <v>55.31</v>
      </c>
      <c r="Q625">
        <v>56.76</v>
      </c>
      <c r="R625">
        <f t="shared" si="3"/>
        <v>3.3000000000000003</v>
      </c>
      <c r="S625">
        <v>64.760000000000005</v>
      </c>
    </row>
    <row r="626" spans="1:19">
      <c r="A626" t="s">
        <v>731</v>
      </c>
      <c r="B626">
        <v>65</v>
      </c>
      <c r="C626">
        <v>94</v>
      </c>
      <c r="E626">
        <v>63.98</v>
      </c>
      <c r="F626">
        <v>66.260000000000005</v>
      </c>
      <c r="G626">
        <v>63.98</v>
      </c>
      <c r="H626">
        <v>65.97</v>
      </c>
      <c r="I626">
        <v>65.97</v>
      </c>
      <c r="J626">
        <v>64.78</v>
      </c>
      <c r="K626">
        <v>63.98</v>
      </c>
      <c r="L626">
        <v>64.7</v>
      </c>
      <c r="M626">
        <v>63.97</v>
      </c>
      <c r="N626">
        <v>63.97</v>
      </c>
      <c r="O626">
        <v>64.86</v>
      </c>
      <c r="P626">
        <v>54.64</v>
      </c>
      <c r="Q626">
        <v>56.74</v>
      </c>
      <c r="R626">
        <f t="shared" si="3"/>
        <v>3.25</v>
      </c>
      <c r="S626">
        <v>63.98</v>
      </c>
    </row>
    <row r="627" spans="1:19">
      <c r="A627" t="s">
        <v>732</v>
      </c>
      <c r="B627">
        <v>64</v>
      </c>
      <c r="C627">
        <v>93</v>
      </c>
      <c r="E627">
        <v>63.63</v>
      </c>
      <c r="F627">
        <v>65.67</v>
      </c>
      <c r="G627">
        <v>63.63</v>
      </c>
      <c r="H627">
        <v>65.63</v>
      </c>
      <c r="I627">
        <v>65.63</v>
      </c>
      <c r="J627">
        <v>64.42</v>
      </c>
      <c r="K627">
        <v>63.63</v>
      </c>
      <c r="L627">
        <v>64.400000000000006</v>
      </c>
      <c r="M627">
        <v>63.63</v>
      </c>
      <c r="N627">
        <v>63.63</v>
      </c>
      <c r="O627">
        <v>64.239999999999995</v>
      </c>
      <c r="P627">
        <v>54.35</v>
      </c>
      <c r="Q627">
        <v>56.73</v>
      </c>
      <c r="R627">
        <f t="shared" si="3"/>
        <v>3.2</v>
      </c>
      <c r="S627">
        <v>63.63</v>
      </c>
    </row>
    <row r="628" spans="1:19">
      <c r="A628" t="s">
        <v>733</v>
      </c>
      <c r="B628">
        <v>63</v>
      </c>
      <c r="C628">
        <v>90</v>
      </c>
      <c r="E628">
        <v>62.67</v>
      </c>
      <c r="F628">
        <v>64.239999999999995</v>
      </c>
      <c r="G628">
        <v>62.67</v>
      </c>
      <c r="H628">
        <v>64.66</v>
      </c>
      <c r="I628">
        <v>64.66</v>
      </c>
      <c r="J628">
        <v>63.37</v>
      </c>
      <c r="K628">
        <v>62.67</v>
      </c>
      <c r="L628">
        <v>63.4</v>
      </c>
      <c r="M628">
        <v>62.66</v>
      </c>
      <c r="N628">
        <v>62.66</v>
      </c>
      <c r="O628">
        <v>63.08</v>
      </c>
      <c r="P628">
        <v>53.53</v>
      </c>
      <c r="Q628">
        <v>56.7</v>
      </c>
      <c r="R628">
        <f t="shared" si="3"/>
        <v>3.1500000000000004</v>
      </c>
      <c r="S628">
        <v>62.67</v>
      </c>
    </row>
    <row r="629" spans="1:19">
      <c r="A629" t="s">
        <v>734</v>
      </c>
      <c r="B629">
        <v>62</v>
      </c>
      <c r="C629">
        <v>86</v>
      </c>
      <c r="E629">
        <v>61.63</v>
      </c>
      <c r="F629">
        <v>62.25</v>
      </c>
      <c r="G629">
        <v>61.63</v>
      </c>
      <c r="H629">
        <v>63.62</v>
      </c>
      <c r="I629">
        <v>63.62</v>
      </c>
      <c r="J629">
        <v>62.1</v>
      </c>
      <c r="K629">
        <v>61.63</v>
      </c>
      <c r="L629">
        <v>62.2</v>
      </c>
      <c r="M629">
        <v>61.63</v>
      </c>
      <c r="N629">
        <v>61.63</v>
      </c>
      <c r="O629">
        <v>61.56</v>
      </c>
      <c r="P629">
        <v>52.72</v>
      </c>
      <c r="Q629">
        <v>56.66</v>
      </c>
      <c r="R629">
        <f t="shared" si="3"/>
        <v>3.1</v>
      </c>
      <c r="S629">
        <v>61.63</v>
      </c>
    </row>
    <row r="630" spans="1:19">
      <c r="A630" t="s">
        <v>735</v>
      </c>
      <c r="B630">
        <v>61</v>
      </c>
      <c r="C630">
        <v>83</v>
      </c>
      <c r="E630">
        <v>60.86</v>
      </c>
      <c r="F630">
        <v>60.42</v>
      </c>
      <c r="G630">
        <v>60.86</v>
      </c>
      <c r="H630">
        <v>62.85</v>
      </c>
      <c r="I630">
        <v>62.85</v>
      </c>
      <c r="J630">
        <v>61.24</v>
      </c>
      <c r="K630">
        <v>60.86</v>
      </c>
      <c r="L630">
        <v>61.3</v>
      </c>
      <c r="M630">
        <v>60.85</v>
      </c>
      <c r="N630">
        <v>60.85</v>
      </c>
      <c r="O630">
        <v>60.66</v>
      </c>
      <c r="P630">
        <v>51.98</v>
      </c>
      <c r="Q630">
        <v>56.63</v>
      </c>
      <c r="R630">
        <f t="shared" si="3"/>
        <v>3.0500000000000003</v>
      </c>
      <c r="S630">
        <v>60.86</v>
      </c>
    </row>
    <row r="631" spans="1:19">
      <c r="A631" t="s">
        <v>736</v>
      </c>
      <c r="B631">
        <v>60</v>
      </c>
      <c r="C631">
        <v>80</v>
      </c>
      <c r="E631">
        <v>60.15</v>
      </c>
      <c r="F631">
        <v>59.17</v>
      </c>
      <c r="G631">
        <v>60.15</v>
      </c>
      <c r="H631">
        <v>62.14</v>
      </c>
      <c r="I631">
        <v>62.14</v>
      </c>
      <c r="J631">
        <v>60.44</v>
      </c>
      <c r="K631">
        <v>60.15</v>
      </c>
      <c r="L631">
        <v>60.1</v>
      </c>
      <c r="M631">
        <v>60.15</v>
      </c>
      <c r="N631">
        <v>60.15</v>
      </c>
      <c r="O631">
        <v>59.71</v>
      </c>
      <c r="P631">
        <v>51.37</v>
      </c>
      <c r="Q631">
        <v>56.6</v>
      </c>
      <c r="R631">
        <f t="shared" si="3"/>
        <v>3</v>
      </c>
      <c r="S631">
        <v>60.15</v>
      </c>
    </row>
    <row r="632" spans="1:19">
      <c r="A632" t="s">
        <v>737</v>
      </c>
      <c r="B632">
        <v>59</v>
      </c>
      <c r="C632">
        <v>75</v>
      </c>
      <c r="E632">
        <v>58.92</v>
      </c>
      <c r="F632">
        <v>57.19</v>
      </c>
      <c r="G632">
        <v>58.92</v>
      </c>
      <c r="H632">
        <v>60.92</v>
      </c>
      <c r="I632">
        <v>60.92</v>
      </c>
      <c r="J632">
        <v>59.2</v>
      </c>
      <c r="K632">
        <v>58.92</v>
      </c>
      <c r="L632">
        <v>58.9</v>
      </c>
      <c r="M632">
        <v>58.92</v>
      </c>
      <c r="N632">
        <v>58.92</v>
      </c>
      <c r="O632">
        <v>58.13</v>
      </c>
      <c r="P632">
        <v>50.33</v>
      </c>
      <c r="Q632">
        <v>56.55</v>
      </c>
      <c r="R632">
        <f t="shared" si="3"/>
        <v>2.95</v>
      </c>
      <c r="S632">
        <v>58.92</v>
      </c>
    </row>
    <row r="633" spans="1:19">
      <c r="A633" t="s">
        <v>738</v>
      </c>
      <c r="B633">
        <v>58</v>
      </c>
      <c r="C633">
        <v>72</v>
      </c>
      <c r="E633">
        <v>58.07</v>
      </c>
      <c r="F633">
        <v>56.12</v>
      </c>
      <c r="G633">
        <v>58.07</v>
      </c>
      <c r="H633">
        <v>60.06</v>
      </c>
      <c r="I633">
        <v>60.06</v>
      </c>
      <c r="J633">
        <v>58.46</v>
      </c>
      <c r="K633">
        <v>58.07</v>
      </c>
      <c r="L633">
        <v>58</v>
      </c>
      <c r="M633">
        <v>58.07</v>
      </c>
      <c r="N633">
        <v>58.07</v>
      </c>
      <c r="O633">
        <v>57.24</v>
      </c>
      <c r="P633">
        <v>49.6</v>
      </c>
      <c r="Q633">
        <v>56.52</v>
      </c>
      <c r="R633">
        <f t="shared" si="3"/>
        <v>2.9000000000000004</v>
      </c>
      <c r="S633">
        <v>58.07</v>
      </c>
    </row>
    <row r="634" spans="1:19">
      <c r="A634" t="s">
        <v>739</v>
      </c>
      <c r="B634">
        <v>57</v>
      </c>
      <c r="C634">
        <v>69</v>
      </c>
      <c r="E634">
        <v>57.26</v>
      </c>
      <c r="F634">
        <v>54.86</v>
      </c>
      <c r="G634">
        <v>57.26</v>
      </c>
      <c r="H634">
        <v>59.25</v>
      </c>
      <c r="I634">
        <v>59.25</v>
      </c>
      <c r="J634">
        <v>57.7</v>
      </c>
      <c r="K634">
        <v>57.26</v>
      </c>
      <c r="L634">
        <v>57.2</v>
      </c>
      <c r="M634">
        <v>57.25</v>
      </c>
      <c r="N634">
        <v>57.25</v>
      </c>
      <c r="O634">
        <v>56.43</v>
      </c>
      <c r="P634">
        <v>48.9</v>
      </c>
      <c r="Q634">
        <v>56.49</v>
      </c>
      <c r="R634">
        <f t="shared" si="3"/>
        <v>2.85</v>
      </c>
      <c r="S634">
        <v>57.26</v>
      </c>
    </row>
    <row r="635" spans="1:19">
      <c r="A635" t="s">
        <v>740</v>
      </c>
      <c r="B635">
        <v>56</v>
      </c>
      <c r="C635">
        <v>65</v>
      </c>
      <c r="E635">
        <v>56.12</v>
      </c>
      <c r="F635">
        <v>53.61</v>
      </c>
      <c r="G635">
        <v>56.12</v>
      </c>
      <c r="H635">
        <v>58.11</v>
      </c>
      <c r="I635">
        <v>58.11</v>
      </c>
      <c r="J635">
        <v>56.62</v>
      </c>
      <c r="K635">
        <v>56.12</v>
      </c>
      <c r="L635">
        <v>56</v>
      </c>
      <c r="M635">
        <v>56.11</v>
      </c>
      <c r="N635">
        <v>56.11</v>
      </c>
      <c r="O635">
        <v>55.36</v>
      </c>
      <c r="P635">
        <v>47.93</v>
      </c>
      <c r="Q635">
        <v>56.45</v>
      </c>
      <c r="R635">
        <f t="shared" si="3"/>
        <v>2.8000000000000003</v>
      </c>
      <c r="S635">
        <v>56.12</v>
      </c>
    </row>
    <row r="636" spans="1:19">
      <c r="A636" t="s">
        <v>741</v>
      </c>
      <c r="B636">
        <v>55</v>
      </c>
      <c r="C636">
        <v>61</v>
      </c>
      <c r="E636">
        <v>54.86</v>
      </c>
      <c r="F636">
        <v>52.45</v>
      </c>
      <c r="G636">
        <v>54.86</v>
      </c>
      <c r="H636">
        <v>56.85</v>
      </c>
      <c r="I636">
        <v>56.85</v>
      </c>
      <c r="J636">
        <v>55.41</v>
      </c>
      <c r="K636">
        <v>54.86</v>
      </c>
      <c r="L636">
        <v>54.8</v>
      </c>
      <c r="M636">
        <v>54.85</v>
      </c>
      <c r="N636">
        <v>54.85</v>
      </c>
      <c r="O636">
        <v>54.19</v>
      </c>
      <c r="P636">
        <v>46.85</v>
      </c>
      <c r="Q636">
        <v>56.41</v>
      </c>
      <c r="R636">
        <f t="shared" si="3"/>
        <v>2.75</v>
      </c>
      <c r="S636">
        <v>54.86</v>
      </c>
    </row>
    <row r="637" spans="1:19">
      <c r="A637" t="s">
        <v>742</v>
      </c>
      <c r="B637">
        <v>54</v>
      </c>
      <c r="C637">
        <v>59</v>
      </c>
      <c r="E637">
        <v>54.11</v>
      </c>
      <c r="F637">
        <v>51.83</v>
      </c>
      <c r="G637">
        <v>54.11</v>
      </c>
      <c r="H637">
        <v>56.1</v>
      </c>
      <c r="I637">
        <v>56.1</v>
      </c>
      <c r="J637">
        <v>54.76</v>
      </c>
      <c r="K637">
        <v>54.11</v>
      </c>
      <c r="L637">
        <v>54</v>
      </c>
      <c r="M637">
        <v>54.1</v>
      </c>
      <c r="N637">
        <v>54.1</v>
      </c>
      <c r="O637">
        <v>53.45</v>
      </c>
      <c r="P637">
        <v>46.3</v>
      </c>
      <c r="Q637">
        <v>56.39</v>
      </c>
      <c r="R637">
        <f t="shared" si="3"/>
        <v>2.7</v>
      </c>
      <c r="S637">
        <v>54.11</v>
      </c>
    </row>
    <row r="638" spans="1:19">
      <c r="A638" t="s">
        <v>743</v>
      </c>
      <c r="B638">
        <v>53</v>
      </c>
      <c r="C638">
        <v>57</v>
      </c>
      <c r="E638">
        <v>53.42</v>
      </c>
      <c r="F638">
        <v>51.2</v>
      </c>
      <c r="G638">
        <v>53.42</v>
      </c>
      <c r="H638">
        <v>55.42</v>
      </c>
      <c r="I638">
        <v>55.42</v>
      </c>
      <c r="J638">
        <v>54.08</v>
      </c>
      <c r="K638">
        <v>53.42</v>
      </c>
      <c r="L638">
        <v>53.3</v>
      </c>
      <c r="M638">
        <v>53.42</v>
      </c>
      <c r="N638">
        <v>53.42</v>
      </c>
      <c r="O638">
        <v>52.93</v>
      </c>
      <c r="P638">
        <v>45.63</v>
      </c>
      <c r="Q638">
        <v>56.37</v>
      </c>
      <c r="R638">
        <f t="shared" si="3"/>
        <v>2.6500000000000004</v>
      </c>
      <c r="S638">
        <v>53.42</v>
      </c>
    </row>
    <row r="639" spans="1:19">
      <c r="A639" t="s">
        <v>744</v>
      </c>
      <c r="B639">
        <v>52</v>
      </c>
      <c r="C639">
        <v>54</v>
      </c>
      <c r="E639">
        <v>52.31</v>
      </c>
      <c r="F639">
        <v>50.14</v>
      </c>
      <c r="G639">
        <v>52.31</v>
      </c>
      <c r="H639">
        <v>54.3</v>
      </c>
      <c r="I639">
        <v>54.3</v>
      </c>
      <c r="J639">
        <v>52.98</v>
      </c>
      <c r="K639">
        <v>52.31</v>
      </c>
      <c r="L639">
        <v>52.2</v>
      </c>
      <c r="M639">
        <v>52.3</v>
      </c>
      <c r="N639">
        <v>52.3</v>
      </c>
      <c r="O639">
        <v>51.68</v>
      </c>
      <c r="P639">
        <v>44.76</v>
      </c>
      <c r="Q639">
        <v>56.34</v>
      </c>
      <c r="R639">
        <f t="shared" si="3"/>
        <v>2.6</v>
      </c>
      <c r="S639">
        <v>52.31</v>
      </c>
    </row>
    <row r="640" spans="1:19">
      <c r="A640" t="s">
        <v>745</v>
      </c>
      <c r="B640">
        <v>51</v>
      </c>
      <c r="C640">
        <v>51</v>
      </c>
      <c r="E640">
        <v>51.25</v>
      </c>
      <c r="F640">
        <v>49.08</v>
      </c>
      <c r="G640">
        <v>51.25</v>
      </c>
      <c r="H640">
        <v>53.24</v>
      </c>
      <c r="I640">
        <v>53.24</v>
      </c>
      <c r="J640">
        <v>51.82</v>
      </c>
      <c r="K640">
        <v>51.25</v>
      </c>
      <c r="L640">
        <v>51.2</v>
      </c>
      <c r="M640">
        <v>51.25</v>
      </c>
      <c r="N640">
        <v>51.25</v>
      </c>
      <c r="O640">
        <v>50.68</v>
      </c>
      <c r="P640">
        <v>43.86</v>
      </c>
      <c r="Q640">
        <v>56.31</v>
      </c>
      <c r="R640">
        <f t="shared" si="3"/>
        <v>2.5500000000000003</v>
      </c>
      <c r="S640">
        <v>51.25</v>
      </c>
    </row>
    <row r="641" spans="1:19">
      <c r="A641" t="s">
        <v>746</v>
      </c>
      <c r="B641">
        <v>50</v>
      </c>
      <c r="C641">
        <v>49</v>
      </c>
      <c r="E641">
        <v>50.42</v>
      </c>
      <c r="F641">
        <v>48.27</v>
      </c>
      <c r="G641">
        <v>50.42</v>
      </c>
      <c r="H641">
        <v>51.91</v>
      </c>
      <c r="I641">
        <v>51.91</v>
      </c>
      <c r="J641">
        <v>51.02</v>
      </c>
      <c r="K641">
        <v>50.42</v>
      </c>
      <c r="L641">
        <v>50.4</v>
      </c>
      <c r="M641">
        <v>50.41</v>
      </c>
      <c r="N641">
        <v>50.41</v>
      </c>
      <c r="O641">
        <v>50.11</v>
      </c>
      <c r="P641">
        <v>43.06</v>
      </c>
      <c r="Q641">
        <v>56.29</v>
      </c>
      <c r="R641">
        <f t="shared" si="3"/>
        <v>2.5</v>
      </c>
      <c r="S641">
        <v>50.42</v>
      </c>
    </row>
    <row r="642" spans="1:19">
      <c r="A642" t="s">
        <v>747</v>
      </c>
      <c r="B642">
        <v>49</v>
      </c>
      <c r="C642">
        <v>48</v>
      </c>
      <c r="E642">
        <v>50.03</v>
      </c>
      <c r="F642">
        <v>47.91</v>
      </c>
      <c r="G642">
        <v>50.03</v>
      </c>
      <c r="H642">
        <v>51.43</v>
      </c>
      <c r="I642">
        <v>51.43</v>
      </c>
      <c r="J642">
        <v>50.61</v>
      </c>
      <c r="K642">
        <v>50.05</v>
      </c>
      <c r="L642">
        <v>50</v>
      </c>
      <c r="M642">
        <v>50.03</v>
      </c>
      <c r="N642">
        <v>50.03</v>
      </c>
      <c r="O642">
        <v>49.75</v>
      </c>
      <c r="P642">
        <v>42.73</v>
      </c>
      <c r="Q642">
        <v>56.28</v>
      </c>
      <c r="R642">
        <f t="shared" ref="R642:R705" si="4">B642*0.05</f>
        <v>2.4500000000000002</v>
      </c>
      <c r="S642">
        <v>50.03</v>
      </c>
    </row>
    <row r="643" spans="1:19">
      <c r="A643" t="s">
        <v>748</v>
      </c>
      <c r="B643">
        <v>48</v>
      </c>
      <c r="C643">
        <v>46</v>
      </c>
      <c r="E643">
        <v>49.22</v>
      </c>
      <c r="F643">
        <v>47.25</v>
      </c>
      <c r="G643">
        <v>49.22</v>
      </c>
      <c r="H643">
        <v>50.61</v>
      </c>
      <c r="I643">
        <v>50.61</v>
      </c>
      <c r="J643">
        <v>49.77</v>
      </c>
      <c r="K643">
        <v>49.27</v>
      </c>
      <c r="L643">
        <v>49.2</v>
      </c>
      <c r="M643">
        <v>49.21</v>
      </c>
      <c r="N643">
        <v>49.21</v>
      </c>
      <c r="O643">
        <v>49.12</v>
      </c>
      <c r="P643">
        <v>42.04</v>
      </c>
      <c r="Q643">
        <v>56.26</v>
      </c>
      <c r="R643">
        <f t="shared" si="4"/>
        <v>2.4000000000000004</v>
      </c>
      <c r="S643">
        <v>49.22</v>
      </c>
    </row>
    <row r="644" spans="1:19">
      <c r="A644" t="s">
        <v>749</v>
      </c>
      <c r="B644">
        <v>47</v>
      </c>
      <c r="C644">
        <v>43</v>
      </c>
      <c r="E644">
        <v>48</v>
      </c>
      <c r="F644">
        <v>46.31</v>
      </c>
      <c r="G644">
        <v>48</v>
      </c>
      <c r="H644">
        <v>49.19</v>
      </c>
      <c r="I644">
        <v>49.19</v>
      </c>
      <c r="J644">
        <v>48.51</v>
      </c>
      <c r="K644">
        <v>48</v>
      </c>
      <c r="L644">
        <v>48</v>
      </c>
      <c r="M644">
        <v>48</v>
      </c>
      <c r="N644">
        <v>48</v>
      </c>
      <c r="O644">
        <v>47.97</v>
      </c>
      <c r="P644">
        <v>41</v>
      </c>
      <c r="Q644">
        <v>56.23</v>
      </c>
      <c r="R644">
        <f t="shared" si="4"/>
        <v>2.35</v>
      </c>
      <c r="S644">
        <v>48</v>
      </c>
    </row>
    <row r="645" spans="1:19">
      <c r="A645" t="s">
        <v>750</v>
      </c>
      <c r="B645">
        <v>46</v>
      </c>
      <c r="C645">
        <v>41</v>
      </c>
      <c r="E645">
        <v>47.23</v>
      </c>
      <c r="F645">
        <v>45.75</v>
      </c>
      <c r="G645">
        <v>47.23</v>
      </c>
      <c r="H645">
        <v>48.02</v>
      </c>
      <c r="I645">
        <v>48.02</v>
      </c>
      <c r="J645">
        <v>47.67</v>
      </c>
      <c r="K645">
        <v>47.23</v>
      </c>
      <c r="L645">
        <v>47.3</v>
      </c>
      <c r="M645">
        <v>47.22</v>
      </c>
      <c r="N645">
        <v>47.22</v>
      </c>
      <c r="O645">
        <v>47.18</v>
      </c>
      <c r="P645">
        <v>40.33</v>
      </c>
      <c r="Q645">
        <v>56.21</v>
      </c>
      <c r="R645">
        <f t="shared" si="4"/>
        <v>2.3000000000000003</v>
      </c>
      <c r="S645">
        <v>47.23</v>
      </c>
    </row>
    <row r="646" spans="1:19">
      <c r="A646" t="s">
        <v>751</v>
      </c>
      <c r="B646">
        <v>45</v>
      </c>
      <c r="C646">
        <v>38</v>
      </c>
      <c r="E646">
        <v>46.13</v>
      </c>
      <c r="F646">
        <v>44.89</v>
      </c>
      <c r="G646">
        <v>46.13</v>
      </c>
      <c r="H646">
        <v>46.63</v>
      </c>
      <c r="I646">
        <v>46.63</v>
      </c>
      <c r="J646">
        <v>46.44</v>
      </c>
      <c r="K646">
        <v>46.13</v>
      </c>
      <c r="L646">
        <v>46.2</v>
      </c>
      <c r="M646">
        <v>46.13</v>
      </c>
      <c r="N646">
        <v>46.13</v>
      </c>
      <c r="O646">
        <v>46.17</v>
      </c>
      <c r="P646">
        <v>39.57</v>
      </c>
      <c r="Q646">
        <v>56.18</v>
      </c>
      <c r="R646">
        <f t="shared" si="4"/>
        <v>2.25</v>
      </c>
      <c r="S646">
        <v>46.13</v>
      </c>
    </row>
    <row r="647" spans="1:19">
      <c r="A647" t="s">
        <v>752</v>
      </c>
      <c r="B647">
        <v>44</v>
      </c>
      <c r="C647">
        <v>35</v>
      </c>
      <c r="E647">
        <v>44.98</v>
      </c>
      <c r="F647">
        <v>44.05</v>
      </c>
      <c r="G647">
        <v>44.98</v>
      </c>
      <c r="H647">
        <v>45.37</v>
      </c>
      <c r="I647">
        <v>45.37</v>
      </c>
      <c r="J647">
        <v>45.25</v>
      </c>
      <c r="K647">
        <v>44.98</v>
      </c>
      <c r="L647">
        <v>45</v>
      </c>
      <c r="M647">
        <v>44.97</v>
      </c>
      <c r="N647">
        <v>44.97</v>
      </c>
      <c r="O647">
        <v>45.18</v>
      </c>
      <c r="P647">
        <v>38.409999999999997</v>
      </c>
      <c r="Q647">
        <v>56.15</v>
      </c>
      <c r="R647">
        <f t="shared" si="4"/>
        <v>2.2000000000000002</v>
      </c>
      <c r="S647">
        <v>44.98</v>
      </c>
    </row>
    <row r="648" spans="1:19">
      <c r="A648" t="s">
        <v>753</v>
      </c>
      <c r="B648">
        <v>43</v>
      </c>
      <c r="C648">
        <v>33</v>
      </c>
      <c r="E648">
        <v>44.3</v>
      </c>
      <c r="F648">
        <v>43.55</v>
      </c>
      <c r="G648">
        <v>44.3</v>
      </c>
      <c r="H648">
        <v>44.49</v>
      </c>
      <c r="I648">
        <v>44.49</v>
      </c>
      <c r="J648">
        <v>44.49</v>
      </c>
      <c r="K648">
        <v>44.3</v>
      </c>
      <c r="L648">
        <v>44.4</v>
      </c>
      <c r="M648">
        <v>44.3</v>
      </c>
      <c r="N648">
        <v>44.3</v>
      </c>
      <c r="O648">
        <v>44.42</v>
      </c>
      <c r="P648">
        <v>37.840000000000003</v>
      </c>
      <c r="Q648">
        <v>56.13</v>
      </c>
      <c r="R648">
        <f t="shared" si="4"/>
        <v>2.15</v>
      </c>
      <c r="S648">
        <v>44.3</v>
      </c>
    </row>
    <row r="649" spans="1:19">
      <c r="A649" t="s">
        <v>754</v>
      </c>
      <c r="B649">
        <v>42</v>
      </c>
      <c r="C649">
        <v>30</v>
      </c>
      <c r="E649">
        <v>43.23</v>
      </c>
      <c r="F649">
        <v>42.87</v>
      </c>
      <c r="G649">
        <v>43.23</v>
      </c>
      <c r="H649">
        <v>43.22</v>
      </c>
      <c r="I649">
        <v>43.22</v>
      </c>
      <c r="J649">
        <v>43.42</v>
      </c>
      <c r="K649">
        <v>43.23</v>
      </c>
      <c r="L649">
        <v>43.3</v>
      </c>
      <c r="M649">
        <v>43.22</v>
      </c>
      <c r="N649">
        <v>43.22</v>
      </c>
      <c r="O649">
        <v>43.43</v>
      </c>
      <c r="P649">
        <v>36.92</v>
      </c>
      <c r="Q649">
        <v>56.1</v>
      </c>
      <c r="R649">
        <f t="shared" si="4"/>
        <v>2.1</v>
      </c>
      <c r="S649">
        <v>43.23</v>
      </c>
    </row>
    <row r="650" spans="1:19">
      <c r="A650" t="s">
        <v>755</v>
      </c>
      <c r="B650">
        <v>41</v>
      </c>
      <c r="C650">
        <v>25</v>
      </c>
      <c r="E650">
        <v>41.43</v>
      </c>
      <c r="F650">
        <v>41.81</v>
      </c>
      <c r="G650">
        <v>41.43</v>
      </c>
      <c r="H650">
        <v>41.42</v>
      </c>
      <c r="I650">
        <v>41.42</v>
      </c>
      <c r="J650">
        <v>41.83</v>
      </c>
      <c r="K650">
        <v>41.43</v>
      </c>
      <c r="L650">
        <v>41.5</v>
      </c>
      <c r="M650">
        <v>41.43</v>
      </c>
      <c r="N650">
        <v>41.43</v>
      </c>
      <c r="O650">
        <v>41.92</v>
      </c>
      <c r="P650">
        <v>35.39</v>
      </c>
      <c r="Q650">
        <v>56.05</v>
      </c>
      <c r="R650">
        <f t="shared" si="4"/>
        <v>2.0500000000000003</v>
      </c>
      <c r="S650">
        <v>41.43</v>
      </c>
    </row>
    <row r="651" spans="1:19">
      <c r="A651" t="s">
        <v>756</v>
      </c>
      <c r="B651">
        <v>40</v>
      </c>
      <c r="C651">
        <v>21</v>
      </c>
      <c r="E651">
        <v>40.020000000000003</v>
      </c>
      <c r="F651">
        <v>41.05</v>
      </c>
      <c r="G651">
        <v>40.020000000000003</v>
      </c>
      <c r="H651">
        <v>40.01</v>
      </c>
      <c r="I651">
        <v>40.01</v>
      </c>
      <c r="J651">
        <v>40.68</v>
      </c>
      <c r="K651">
        <v>40.020000000000003</v>
      </c>
      <c r="L651">
        <v>40.1</v>
      </c>
      <c r="M651">
        <v>40.01</v>
      </c>
      <c r="N651">
        <v>40.01</v>
      </c>
      <c r="O651">
        <v>40.520000000000003</v>
      </c>
      <c r="P651">
        <v>34.18</v>
      </c>
      <c r="Q651">
        <v>56.01</v>
      </c>
      <c r="R651">
        <f t="shared" si="4"/>
        <v>2</v>
      </c>
      <c r="S651">
        <v>40.020000000000003</v>
      </c>
    </row>
    <row r="652" spans="1:19">
      <c r="A652" t="s">
        <v>757</v>
      </c>
      <c r="B652">
        <v>39</v>
      </c>
      <c r="C652">
        <v>18</v>
      </c>
      <c r="E652">
        <v>38.92</v>
      </c>
      <c r="F652">
        <v>40.46</v>
      </c>
      <c r="G652">
        <v>38.92</v>
      </c>
      <c r="H652">
        <v>38.909999999999997</v>
      </c>
      <c r="I652">
        <v>38.909999999999997</v>
      </c>
      <c r="J652">
        <v>39.840000000000003</v>
      </c>
      <c r="K652">
        <v>38.92</v>
      </c>
      <c r="L652">
        <v>39</v>
      </c>
      <c r="M652">
        <v>38.909999999999997</v>
      </c>
      <c r="N652">
        <v>38.909999999999997</v>
      </c>
      <c r="O652">
        <v>39.380000000000003</v>
      </c>
      <c r="P652">
        <v>33.24</v>
      </c>
      <c r="Q652">
        <v>55.98</v>
      </c>
      <c r="R652">
        <f t="shared" si="4"/>
        <v>1.9500000000000002</v>
      </c>
      <c r="S652">
        <v>38.92</v>
      </c>
    </row>
    <row r="653" spans="1:19">
      <c r="A653" t="s">
        <v>758</v>
      </c>
      <c r="B653">
        <v>38</v>
      </c>
      <c r="C653">
        <v>15</v>
      </c>
      <c r="E653">
        <v>37.82</v>
      </c>
      <c r="F653">
        <v>39.83</v>
      </c>
      <c r="G653">
        <v>37.82</v>
      </c>
      <c r="H653">
        <v>37.81</v>
      </c>
      <c r="I653">
        <v>37.81</v>
      </c>
      <c r="J653">
        <v>38.93</v>
      </c>
      <c r="K653">
        <v>37.82</v>
      </c>
      <c r="L653">
        <v>37.9</v>
      </c>
      <c r="M653">
        <v>37.81</v>
      </c>
      <c r="N653">
        <v>37.81</v>
      </c>
      <c r="O653">
        <v>38.31</v>
      </c>
      <c r="P653">
        <v>32.299999999999997</v>
      </c>
      <c r="Q653">
        <v>55.95</v>
      </c>
      <c r="R653">
        <f t="shared" si="4"/>
        <v>1.9000000000000001</v>
      </c>
      <c r="S653">
        <v>37.82</v>
      </c>
    </row>
    <row r="654" spans="1:19">
      <c r="A654" t="s">
        <v>759</v>
      </c>
      <c r="B654">
        <v>37</v>
      </c>
      <c r="C654">
        <v>10</v>
      </c>
      <c r="E654">
        <v>36.07</v>
      </c>
      <c r="F654">
        <v>38.700000000000003</v>
      </c>
      <c r="G654">
        <v>36.07</v>
      </c>
      <c r="H654">
        <v>36.06</v>
      </c>
      <c r="I654">
        <v>36.06</v>
      </c>
      <c r="J654">
        <v>36.950000000000003</v>
      </c>
      <c r="K654">
        <v>36.07</v>
      </c>
      <c r="L654">
        <v>36.1</v>
      </c>
      <c r="M654">
        <v>36.07</v>
      </c>
      <c r="N654">
        <v>36.07</v>
      </c>
      <c r="O654">
        <v>36.33</v>
      </c>
      <c r="P654">
        <v>30.81</v>
      </c>
      <c r="Q654">
        <v>55.9</v>
      </c>
      <c r="R654">
        <f t="shared" si="4"/>
        <v>1.85</v>
      </c>
      <c r="S654">
        <v>36.07</v>
      </c>
    </row>
    <row r="655" spans="1:19">
      <c r="A655" t="s">
        <v>760</v>
      </c>
      <c r="B655">
        <v>36</v>
      </c>
      <c r="C655">
        <v>7</v>
      </c>
      <c r="E655">
        <v>34.729999999999997</v>
      </c>
      <c r="F655">
        <v>37.93</v>
      </c>
      <c r="G655">
        <v>34.729999999999997</v>
      </c>
      <c r="H655">
        <v>34.729999999999997</v>
      </c>
      <c r="I655">
        <v>34.729999999999997</v>
      </c>
      <c r="J655">
        <v>35.86</v>
      </c>
      <c r="K655">
        <v>34.729999999999997</v>
      </c>
      <c r="L655">
        <v>34.799999999999997</v>
      </c>
      <c r="M655">
        <v>34.729999999999997</v>
      </c>
      <c r="N655">
        <v>34.729999999999997</v>
      </c>
      <c r="O655">
        <v>35</v>
      </c>
      <c r="P655">
        <v>29.67</v>
      </c>
      <c r="Q655">
        <v>55.87</v>
      </c>
      <c r="R655">
        <f t="shared" si="4"/>
        <v>1.8</v>
      </c>
      <c r="S655">
        <v>34.729999999999997</v>
      </c>
    </row>
    <row r="656" spans="1:19">
      <c r="A656" t="s">
        <v>761</v>
      </c>
      <c r="B656">
        <v>35</v>
      </c>
      <c r="C656">
        <v>4</v>
      </c>
      <c r="E656">
        <v>33.270000000000003</v>
      </c>
      <c r="F656">
        <v>36.880000000000003</v>
      </c>
      <c r="G656">
        <v>33.270000000000003</v>
      </c>
      <c r="H656">
        <v>33.26</v>
      </c>
      <c r="I656">
        <v>33.26</v>
      </c>
      <c r="J656">
        <v>33.72</v>
      </c>
      <c r="K656">
        <v>33.270000000000003</v>
      </c>
      <c r="L656">
        <v>33.299999999999997</v>
      </c>
      <c r="M656">
        <v>33.26</v>
      </c>
      <c r="N656">
        <v>33.26</v>
      </c>
      <c r="O656">
        <v>33.54</v>
      </c>
      <c r="P656">
        <v>28.41</v>
      </c>
      <c r="Q656">
        <v>55.84</v>
      </c>
      <c r="R656">
        <f t="shared" si="4"/>
        <v>1.75</v>
      </c>
      <c r="S656">
        <v>33.270000000000003</v>
      </c>
    </row>
    <row r="657" spans="1:19">
      <c r="A657" t="s">
        <v>762</v>
      </c>
      <c r="B657">
        <v>34</v>
      </c>
      <c r="C657">
        <v>2</v>
      </c>
      <c r="E657">
        <v>31.8</v>
      </c>
      <c r="F657">
        <v>35.72</v>
      </c>
      <c r="G657">
        <v>31.8</v>
      </c>
      <c r="H657">
        <v>31.8</v>
      </c>
      <c r="I657">
        <v>31.8</v>
      </c>
      <c r="J657">
        <v>31.83</v>
      </c>
      <c r="K657">
        <v>31.8</v>
      </c>
      <c r="L657">
        <v>31.6</v>
      </c>
      <c r="M657">
        <v>31.8</v>
      </c>
      <c r="N657">
        <v>31.8</v>
      </c>
      <c r="O657">
        <v>31.97</v>
      </c>
      <c r="P657">
        <v>27.16</v>
      </c>
      <c r="Q657">
        <v>55.82</v>
      </c>
      <c r="R657">
        <f t="shared" si="4"/>
        <v>1.7000000000000002</v>
      </c>
      <c r="S657">
        <v>31.8</v>
      </c>
    </row>
    <row r="658" spans="1:19">
      <c r="A658" t="s">
        <v>763</v>
      </c>
      <c r="B658">
        <v>33</v>
      </c>
      <c r="C658">
        <v>1</v>
      </c>
      <c r="E658">
        <v>30.98</v>
      </c>
      <c r="F658">
        <v>34.659999999999997</v>
      </c>
      <c r="G658">
        <v>30.8</v>
      </c>
      <c r="H658">
        <v>30.8</v>
      </c>
      <c r="I658">
        <v>30.8</v>
      </c>
      <c r="J658">
        <v>30.72</v>
      </c>
      <c r="K658">
        <v>30.8</v>
      </c>
      <c r="L658">
        <v>29.9</v>
      </c>
      <c r="M658">
        <v>30.8</v>
      </c>
      <c r="N658">
        <v>30.8</v>
      </c>
      <c r="O658">
        <v>30.41</v>
      </c>
      <c r="P658">
        <v>26.31</v>
      </c>
      <c r="Q658">
        <v>55.81</v>
      </c>
      <c r="R658">
        <f t="shared" si="4"/>
        <v>1.6500000000000001</v>
      </c>
      <c r="S658">
        <v>30.8</v>
      </c>
    </row>
    <row r="659" spans="1:19">
      <c r="A659" t="s">
        <v>764</v>
      </c>
      <c r="B659">
        <v>32</v>
      </c>
      <c r="C659">
        <v>0</v>
      </c>
      <c r="E659">
        <v>28.8</v>
      </c>
      <c r="F659">
        <v>33.44</v>
      </c>
      <c r="G659">
        <v>28.8</v>
      </c>
      <c r="H659">
        <v>28.8</v>
      </c>
      <c r="I659">
        <v>28.8</v>
      </c>
      <c r="J659">
        <v>28.08</v>
      </c>
      <c r="K659">
        <v>28.8</v>
      </c>
      <c r="L659">
        <v>25.9</v>
      </c>
      <c r="M659">
        <v>28.8</v>
      </c>
      <c r="N659">
        <v>28.8</v>
      </c>
      <c r="O659">
        <v>28.02</v>
      </c>
      <c r="P659">
        <v>0</v>
      </c>
      <c r="Q659">
        <v>0</v>
      </c>
      <c r="R659">
        <f t="shared" si="4"/>
        <v>1.6</v>
      </c>
      <c r="S659">
        <v>28.8</v>
      </c>
    </row>
    <row r="660" spans="1:19">
      <c r="A660" t="s">
        <v>765</v>
      </c>
      <c r="B660">
        <v>31</v>
      </c>
      <c r="C660">
        <v>0</v>
      </c>
      <c r="E660">
        <v>28.8</v>
      </c>
      <c r="F660">
        <v>33.44</v>
      </c>
      <c r="G660">
        <v>28.8</v>
      </c>
      <c r="H660">
        <v>28.8</v>
      </c>
      <c r="I660">
        <v>28.8</v>
      </c>
      <c r="J660">
        <v>28.08</v>
      </c>
      <c r="K660">
        <v>28.8</v>
      </c>
      <c r="L660">
        <v>25.9</v>
      </c>
      <c r="M660">
        <v>28.8</v>
      </c>
      <c r="N660">
        <v>28.8</v>
      </c>
      <c r="O660">
        <v>28.02</v>
      </c>
      <c r="P660">
        <v>0</v>
      </c>
      <c r="Q660">
        <v>0</v>
      </c>
      <c r="R660">
        <f t="shared" si="4"/>
        <v>1.55</v>
      </c>
      <c r="S660">
        <v>28.8</v>
      </c>
    </row>
    <row r="661" spans="1:19">
      <c r="A661" t="s">
        <v>766</v>
      </c>
      <c r="B661">
        <v>30</v>
      </c>
      <c r="C661">
        <v>0</v>
      </c>
      <c r="E661">
        <v>28.8</v>
      </c>
      <c r="F661">
        <v>33.44</v>
      </c>
      <c r="G661">
        <v>28.8</v>
      </c>
      <c r="H661">
        <v>28.8</v>
      </c>
      <c r="I661">
        <v>28.8</v>
      </c>
      <c r="J661">
        <v>28.08</v>
      </c>
      <c r="K661">
        <v>28.8</v>
      </c>
      <c r="L661">
        <v>25.9</v>
      </c>
      <c r="M661">
        <v>28.8</v>
      </c>
      <c r="N661">
        <v>28.8</v>
      </c>
      <c r="O661">
        <v>28.02</v>
      </c>
      <c r="P661">
        <v>0</v>
      </c>
      <c r="Q661">
        <v>0</v>
      </c>
      <c r="R661">
        <f t="shared" si="4"/>
        <v>1.5</v>
      </c>
      <c r="S661">
        <v>28.8</v>
      </c>
    </row>
    <row r="662" spans="1:19">
      <c r="A662" t="s">
        <v>767</v>
      </c>
      <c r="B662">
        <v>29</v>
      </c>
      <c r="C662">
        <v>0</v>
      </c>
      <c r="E662">
        <v>28.8</v>
      </c>
      <c r="F662">
        <v>33.44</v>
      </c>
      <c r="G662">
        <v>28.8</v>
      </c>
      <c r="H662">
        <v>28.8</v>
      </c>
      <c r="I662">
        <v>28.8</v>
      </c>
      <c r="J662">
        <v>28.08</v>
      </c>
      <c r="K662">
        <v>28.8</v>
      </c>
      <c r="L662">
        <v>25.9</v>
      </c>
      <c r="M662">
        <v>28.8</v>
      </c>
      <c r="N662">
        <v>28.8</v>
      </c>
      <c r="O662">
        <v>28.02</v>
      </c>
      <c r="P662">
        <v>0</v>
      </c>
      <c r="Q662">
        <v>0</v>
      </c>
      <c r="R662">
        <f t="shared" si="4"/>
        <v>1.4500000000000002</v>
      </c>
      <c r="S662">
        <v>28.8</v>
      </c>
    </row>
    <row r="663" spans="1:19">
      <c r="A663" t="s">
        <v>768</v>
      </c>
      <c r="B663">
        <v>66</v>
      </c>
      <c r="C663">
        <v>99</v>
      </c>
      <c r="E663">
        <v>66.22</v>
      </c>
      <c r="F663">
        <v>72.66</v>
      </c>
      <c r="G663">
        <v>66.3</v>
      </c>
      <c r="H663">
        <v>68.3</v>
      </c>
      <c r="I663">
        <v>68.3</v>
      </c>
      <c r="J663">
        <v>66.67</v>
      </c>
      <c r="K663">
        <v>66.7</v>
      </c>
      <c r="L663">
        <v>66.7</v>
      </c>
      <c r="M663">
        <v>66.3</v>
      </c>
      <c r="N663">
        <v>66.3</v>
      </c>
      <c r="O663">
        <v>67.989999999999995</v>
      </c>
      <c r="P663">
        <v>56.63</v>
      </c>
      <c r="Q663">
        <v>56.79</v>
      </c>
      <c r="R663">
        <f t="shared" si="4"/>
        <v>3.3000000000000003</v>
      </c>
      <c r="S663">
        <v>66.7</v>
      </c>
    </row>
    <row r="664" spans="1:19">
      <c r="A664" t="s">
        <v>769</v>
      </c>
      <c r="B664">
        <v>65</v>
      </c>
      <c r="C664">
        <v>98</v>
      </c>
      <c r="E664">
        <v>65.680000000000007</v>
      </c>
      <c r="F664">
        <v>71.38</v>
      </c>
      <c r="G664">
        <v>65.62</v>
      </c>
      <c r="H664">
        <v>67.61</v>
      </c>
      <c r="I664">
        <v>67.61</v>
      </c>
      <c r="J664">
        <v>66.290000000000006</v>
      </c>
      <c r="K664">
        <v>66.02</v>
      </c>
      <c r="L664">
        <v>66.3</v>
      </c>
      <c r="M664">
        <v>65.61</v>
      </c>
      <c r="N664">
        <v>65.61</v>
      </c>
      <c r="O664">
        <v>67.12</v>
      </c>
      <c r="P664">
        <v>56.04</v>
      </c>
      <c r="Q664">
        <v>56.78</v>
      </c>
      <c r="R664">
        <f t="shared" si="4"/>
        <v>3.25</v>
      </c>
      <c r="S664">
        <v>65.819999999999993</v>
      </c>
    </row>
    <row r="665" spans="1:19">
      <c r="A665" t="s">
        <v>770</v>
      </c>
      <c r="B665">
        <v>64</v>
      </c>
      <c r="C665">
        <v>94</v>
      </c>
      <c r="E665">
        <v>63.98</v>
      </c>
      <c r="F665">
        <v>66.260000000000005</v>
      </c>
      <c r="G665">
        <v>63.98</v>
      </c>
      <c r="H665">
        <v>65.97</v>
      </c>
      <c r="I665">
        <v>65.97</v>
      </c>
      <c r="J665">
        <v>64.78</v>
      </c>
      <c r="K665">
        <v>63.98</v>
      </c>
      <c r="L665">
        <v>64.7</v>
      </c>
      <c r="M665">
        <v>63.97</v>
      </c>
      <c r="N665">
        <v>63.97</v>
      </c>
      <c r="O665">
        <v>64.86</v>
      </c>
      <c r="P665">
        <v>54.64</v>
      </c>
      <c r="Q665">
        <v>56.74</v>
      </c>
      <c r="R665">
        <f t="shared" si="4"/>
        <v>3.2</v>
      </c>
      <c r="S665">
        <v>63.98</v>
      </c>
    </row>
    <row r="666" spans="1:19">
      <c r="A666" t="s">
        <v>771</v>
      </c>
      <c r="B666">
        <v>63</v>
      </c>
      <c r="C666">
        <v>88</v>
      </c>
      <c r="E666">
        <v>62.16</v>
      </c>
      <c r="F666">
        <v>63.33</v>
      </c>
      <c r="G666">
        <v>62.16</v>
      </c>
      <c r="H666">
        <v>64.16</v>
      </c>
      <c r="I666">
        <v>64.16</v>
      </c>
      <c r="J666">
        <v>62.72</v>
      </c>
      <c r="K666">
        <v>62.16</v>
      </c>
      <c r="L666">
        <v>62.8</v>
      </c>
      <c r="M666">
        <v>62.16</v>
      </c>
      <c r="N666">
        <v>62.16</v>
      </c>
      <c r="O666">
        <v>62.43</v>
      </c>
      <c r="P666">
        <v>53.09</v>
      </c>
      <c r="Q666">
        <v>56.68</v>
      </c>
      <c r="R666">
        <f t="shared" si="4"/>
        <v>3.1500000000000004</v>
      </c>
      <c r="S666">
        <v>62.16</v>
      </c>
    </row>
    <row r="667" spans="1:19">
      <c r="A667" t="s">
        <v>772</v>
      </c>
      <c r="B667">
        <v>62</v>
      </c>
      <c r="C667">
        <v>84</v>
      </c>
      <c r="E667">
        <v>61.11</v>
      </c>
      <c r="F667">
        <v>60.99</v>
      </c>
      <c r="G667">
        <v>61.11</v>
      </c>
      <c r="H667">
        <v>63.1</v>
      </c>
      <c r="I667">
        <v>63.1</v>
      </c>
      <c r="J667">
        <v>61.52</v>
      </c>
      <c r="K667">
        <v>61.11</v>
      </c>
      <c r="L667">
        <v>61.6</v>
      </c>
      <c r="M667">
        <v>61.1</v>
      </c>
      <c r="N667">
        <v>61.1</v>
      </c>
      <c r="O667">
        <v>61.14</v>
      </c>
      <c r="P667">
        <v>52.19</v>
      </c>
      <c r="Q667">
        <v>56.64</v>
      </c>
      <c r="R667">
        <f t="shared" si="4"/>
        <v>3.1</v>
      </c>
      <c r="S667">
        <v>61.11</v>
      </c>
    </row>
    <row r="668" spans="1:19">
      <c r="A668" t="s">
        <v>773</v>
      </c>
      <c r="B668">
        <v>61</v>
      </c>
      <c r="C668">
        <v>80</v>
      </c>
      <c r="E668">
        <v>60.15</v>
      </c>
      <c r="F668">
        <v>59.17</v>
      </c>
      <c r="G668">
        <v>60.15</v>
      </c>
      <c r="H668">
        <v>62.14</v>
      </c>
      <c r="I668">
        <v>62.14</v>
      </c>
      <c r="J668">
        <v>60.44</v>
      </c>
      <c r="K668">
        <v>60.15</v>
      </c>
      <c r="L668">
        <v>60.1</v>
      </c>
      <c r="M668">
        <v>60.15</v>
      </c>
      <c r="N668">
        <v>60.15</v>
      </c>
      <c r="O668">
        <v>59.71</v>
      </c>
      <c r="P668">
        <v>51.37</v>
      </c>
      <c r="Q668">
        <v>56.6</v>
      </c>
      <c r="R668">
        <f t="shared" si="4"/>
        <v>3.0500000000000003</v>
      </c>
      <c r="S668">
        <v>60.15</v>
      </c>
    </row>
    <row r="669" spans="1:19">
      <c r="A669" t="s">
        <v>774</v>
      </c>
      <c r="B669">
        <v>60</v>
      </c>
      <c r="C669">
        <v>75</v>
      </c>
      <c r="E669">
        <v>58.92</v>
      </c>
      <c r="F669">
        <v>57.19</v>
      </c>
      <c r="G669">
        <v>58.92</v>
      </c>
      <c r="H669">
        <v>60.92</v>
      </c>
      <c r="I669">
        <v>60.92</v>
      </c>
      <c r="J669">
        <v>59.2</v>
      </c>
      <c r="K669">
        <v>58.92</v>
      </c>
      <c r="L669">
        <v>58.9</v>
      </c>
      <c r="M669">
        <v>58.92</v>
      </c>
      <c r="N669">
        <v>58.92</v>
      </c>
      <c r="O669">
        <v>58.13</v>
      </c>
      <c r="P669">
        <v>50.33</v>
      </c>
      <c r="Q669">
        <v>56.55</v>
      </c>
      <c r="R669">
        <f t="shared" si="4"/>
        <v>3</v>
      </c>
      <c r="S669">
        <v>58.92</v>
      </c>
    </row>
    <row r="670" spans="1:19">
      <c r="A670" t="s">
        <v>775</v>
      </c>
      <c r="B670">
        <v>59</v>
      </c>
      <c r="C670">
        <v>71</v>
      </c>
      <c r="E670">
        <v>57.79</v>
      </c>
      <c r="F670">
        <v>55.7</v>
      </c>
      <c r="G670">
        <v>57.79</v>
      </c>
      <c r="H670">
        <v>59.79</v>
      </c>
      <c r="I670">
        <v>59.79</v>
      </c>
      <c r="J670">
        <v>58.21</v>
      </c>
      <c r="K670">
        <v>57.79</v>
      </c>
      <c r="L670">
        <v>57.7</v>
      </c>
      <c r="M670">
        <v>57.79</v>
      </c>
      <c r="N670">
        <v>57.79</v>
      </c>
      <c r="O670">
        <v>56.89</v>
      </c>
      <c r="P670">
        <v>49.36</v>
      </c>
      <c r="Q670">
        <v>56.51</v>
      </c>
      <c r="R670">
        <f t="shared" si="4"/>
        <v>2.95</v>
      </c>
      <c r="S670">
        <v>57.79</v>
      </c>
    </row>
    <row r="671" spans="1:19">
      <c r="A671" t="s">
        <v>776</v>
      </c>
      <c r="B671">
        <v>58</v>
      </c>
      <c r="C671">
        <v>68</v>
      </c>
      <c r="E671">
        <v>56.97</v>
      </c>
      <c r="F671">
        <v>54.48</v>
      </c>
      <c r="G671">
        <v>56.97</v>
      </c>
      <c r="H671">
        <v>58.96</v>
      </c>
      <c r="I671">
        <v>58.96</v>
      </c>
      <c r="J671">
        <v>57.44</v>
      </c>
      <c r="K671">
        <v>56.97</v>
      </c>
      <c r="L671">
        <v>56.9</v>
      </c>
      <c r="M671">
        <v>56.96</v>
      </c>
      <c r="N671">
        <v>56.96</v>
      </c>
      <c r="O671">
        <v>56.3</v>
      </c>
      <c r="P671">
        <v>48.66</v>
      </c>
      <c r="Q671">
        <v>56.48</v>
      </c>
      <c r="R671">
        <f t="shared" si="4"/>
        <v>2.9000000000000004</v>
      </c>
      <c r="S671">
        <v>56.97</v>
      </c>
    </row>
    <row r="672" spans="1:19">
      <c r="A672" t="s">
        <v>777</v>
      </c>
      <c r="B672">
        <v>57</v>
      </c>
      <c r="C672">
        <v>65</v>
      </c>
      <c r="E672">
        <v>56.12</v>
      </c>
      <c r="F672">
        <v>53.61</v>
      </c>
      <c r="G672">
        <v>56.12</v>
      </c>
      <c r="H672">
        <v>58.11</v>
      </c>
      <c r="I672">
        <v>58.11</v>
      </c>
      <c r="J672">
        <v>56.62</v>
      </c>
      <c r="K672">
        <v>56.12</v>
      </c>
      <c r="L672">
        <v>56</v>
      </c>
      <c r="M672">
        <v>56.11</v>
      </c>
      <c r="N672">
        <v>56.11</v>
      </c>
      <c r="O672">
        <v>55.36</v>
      </c>
      <c r="P672">
        <v>47.93</v>
      </c>
      <c r="Q672">
        <v>56.45</v>
      </c>
      <c r="R672">
        <f t="shared" si="4"/>
        <v>2.85</v>
      </c>
      <c r="S672">
        <v>56.12</v>
      </c>
    </row>
    <row r="673" spans="1:19">
      <c r="A673" t="s">
        <v>778</v>
      </c>
      <c r="B673">
        <v>56</v>
      </c>
      <c r="C673">
        <v>62</v>
      </c>
      <c r="E673">
        <v>55.17</v>
      </c>
      <c r="F673">
        <v>52.73</v>
      </c>
      <c r="G673">
        <v>55.17</v>
      </c>
      <c r="H673">
        <v>57.16</v>
      </c>
      <c r="I673">
        <v>57.16</v>
      </c>
      <c r="J673">
        <v>55.73</v>
      </c>
      <c r="K673">
        <v>55.17</v>
      </c>
      <c r="L673">
        <v>55.1</v>
      </c>
      <c r="M673">
        <v>55.16</v>
      </c>
      <c r="N673">
        <v>55.16</v>
      </c>
      <c r="O673">
        <v>54.44</v>
      </c>
      <c r="P673">
        <v>47.12</v>
      </c>
      <c r="Q673">
        <v>56.42</v>
      </c>
      <c r="R673">
        <f t="shared" si="4"/>
        <v>2.8000000000000003</v>
      </c>
      <c r="S673">
        <v>55.17</v>
      </c>
    </row>
    <row r="674" spans="1:19">
      <c r="A674" t="s">
        <v>779</v>
      </c>
      <c r="B674">
        <v>55</v>
      </c>
      <c r="C674">
        <v>59</v>
      </c>
      <c r="E674">
        <v>54.11</v>
      </c>
      <c r="F674">
        <v>51.83</v>
      </c>
      <c r="G674">
        <v>54.11</v>
      </c>
      <c r="H674">
        <v>56.1</v>
      </c>
      <c r="I674">
        <v>56.1</v>
      </c>
      <c r="J674">
        <v>54.76</v>
      </c>
      <c r="K674">
        <v>54.11</v>
      </c>
      <c r="L674">
        <v>54</v>
      </c>
      <c r="M674">
        <v>54.1</v>
      </c>
      <c r="N674">
        <v>54.1</v>
      </c>
      <c r="O674">
        <v>53.45</v>
      </c>
      <c r="P674">
        <v>46.3</v>
      </c>
      <c r="Q674">
        <v>56.39</v>
      </c>
      <c r="R674">
        <f t="shared" si="4"/>
        <v>2.75</v>
      </c>
      <c r="S674">
        <v>54.11</v>
      </c>
    </row>
    <row r="675" spans="1:19">
      <c r="A675" t="s">
        <v>780</v>
      </c>
      <c r="B675">
        <v>54</v>
      </c>
      <c r="C675">
        <v>57</v>
      </c>
      <c r="E675">
        <v>53.42</v>
      </c>
      <c r="F675">
        <v>51.2</v>
      </c>
      <c r="G675">
        <v>53.42</v>
      </c>
      <c r="H675">
        <v>55.42</v>
      </c>
      <c r="I675">
        <v>55.42</v>
      </c>
      <c r="J675">
        <v>54.08</v>
      </c>
      <c r="K675">
        <v>53.42</v>
      </c>
      <c r="L675">
        <v>53.3</v>
      </c>
      <c r="M675">
        <v>53.42</v>
      </c>
      <c r="N675">
        <v>53.42</v>
      </c>
      <c r="O675">
        <v>52.93</v>
      </c>
      <c r="P675">
        <v>45.63</v>
      </c>
      <c r="Q675">
        <v>56.37</v>
      </c>
      <c r="R675">
        <f t="shared" si="4"/>
        <v>2.7</v>
      </c>
      <c r="S675">
        <v>53.42</v>
      </c>
    </row>
    <row r="676" spans="1:19">
      <c r="A676" t="s">
        <v>781</v>
      </c>
      <c r="B676">
        <v>53</v>
      </c>
      <c r="C676">
        <v>56</v>
      </c>
      <c r="E676">
        <v>53.06</v>
      </c>
      <c r="F676">
        <v>50.79</v>
      </c>
      <c r="G676">
        <v>53.06</v>
      </c>
      <c r="H676">
        <v>55.05</v>
      </c>
      <c r="I676">
        <v>55.05</v>
      </c>
      <c r="J676">
        <v>53.72</v>
      </c>
      <c r="K676">
        <v>53.06</v>
      </c>
      <c r="L676">
        <v>53</v>
      </c>
      <c r="M676">
        <v>53.05</v>
      </c>
      <c r="N676">
        <v>53.05</v>
      </c>
      <c r="O676">
        <v>52.56</v>
      </c>
      <c r="P676">
        <v>45.32</v>
      </c>
      <c r="Q676">
        <v>56.36</v>
      </c>
      <c r="R676">
        <f t="shared" si="4"/>
        <v>2.6500000000000004</v>
      </c>
      <c r="S676">
        <v>53.06</v>
      </c>
    </row>
    <row r="677" spans="1:19">
      <c r="A677" t="s">
        <v>782</v>
      </c>
      <c r="B677">
        <v>52</v>
      </c>
      <c r="C677">
        <v>54</v>
      </c>
      <c r="E677">
        <v>52.31</v>
      </c>
      <c r="F677">
        <v>50.14</v>
      </c>
      <c r="G677">
        <v>52.31</v>
      </c>
      <c r="H677">
        <v>54.3</v>
      </c>
      <c r="I677">
        <v>54.3</v>
      </c>
      <c r="J677">
        <v>52.98</v>
      </c>
      <c r="K677">
        <v>52.31</v>
      </c>
      <c r="L677">
        <v>52.2</v>
      </c>
      <c r="M677">
        <v>52.3</v>
      </c>
      <c r="N677">
        <v>52.3</v>
      </c>
      <c r="O677">
        <v>51.68</v>
      </c>
      <c r="P677">
        <v>44.76</v>
      </c>
      <c r="Q677">
        <v>56.34</v>
      </c>
      <c r="R677">
        <f t="shared" si="4"/>
        <v>2.6</v>
      </c>
      <c r="S677">
        <v>52.31</v>
      </c>
    </row>
    <row r="678" spans="1:19">
      <c r="A678" t="s">
        <v>783</v>
      </c>
      <c r="B678">
        <v>51</v>
      </c>
      <c r="C678">
        <v>53</v>
      </c>
      <c r="E678">
        <v>51.96</v>
      </c>
      <c r="F678">
        <v>49.73</v>
      </c>
      <c r="G678">
        <v>51.96</v>
      </c>
      <c r="H678">
        <v>53.95</v>
      </c>
      <c r="I678">
        <v>53.95</v>
      </c>
      <c r="J678">
        <v>52.6</v>
      </c>
      <c r="K678">
        <v>51.96</v>
      </c>
      <c r="L678">
        <v>51.9</v>
      </c>
      <c r="M678">
        <v>51.95</v>
      </c>
      <c r="N678">
        <v>51.95</v>
      </c>
      <c r="O678">
        <v>51.4</v>
      </c>
      <c r="P678">
        <v>44.46</v>
      </c>
      <c r="Q678">
        <v>56.33</v>
      </c>
      <c r="R678">
        <f t="shared" si="4"/>
        <v>2.5500000000000003</v>
      </c>
      <c r="S678">
        <v>51.96</v>
      </c>
    </row>
    <row r="679" spans="1:19">
      <c r="A679" t="s">
        <v>784</v>
      </c>
      <c r="B679">
        <v>50</v>
      </c>
      <c r="C679">
        <v>52</v>
      </c>
      <c r="E679">
        <v>51.58</v>
      </c>
      <c r="F679">
        <v>49.38</v>
      </c>
      <c r="G679">
        <v>51.58</v>
      </c>
      <c r="H679">
        <v>53.58</v>
      </c>
      <c r="I679">
        <v>53.58</v>
      </c>
      <c r="J679">
        <v>52.22</v>
      </c>
      <c r="K679">
        <v>51.58</v>
      </c>
      <c r="L679">
        <v>51.5</v>
      </c>
      <c r="M679">
        <v>51.58</v>
      </c>
      <c r="N679">
        <v>51.58</v>
      </c>
      <c r="O679">
        <v>51.04</v>
      </c>
      <c r="P679">
        <v>44.14</v>
      </c>
      <c r="Q679">
        <v>56.32</v>
      </c>
      <c r="R679">
        <f t="shared" si="4"/>
        <v>2.5</v>
      </c>
      <c r="S679">
        <v>51.58</v>
      </c>
    </row>
    <row r="680" spans="1:19">
      <c r="A680" t="s">
        <v>785</v>
      </c>
      <c r="B680">
        <v>49</v>
      </c>
      <c r="C680">
        <v>50</v>
      </c>
      <c r="E680">
        <v>50.85</v>
      </c>
      <c r="F680">
        <v>48.64</v>
      </c>
      <c r="G680">
        <v>50.85</v>
      </c>
      <c r="H680">
        <v>52.84</v>
      </c>
      <c r="I680">
        <v>52.84</v>
      </c>
      <c r="J680">
        <v>51.42</v>
      </c>
      <c r="K680">
        <v>50.85</v>
      </c>
      <c r="L680">
        <v>50.8</v>
      </c>
      <c r="M680">
        <v>50.85</v>
      </c>
      <c r="N680">
        <v>50.85</v>
      </c>
      <c r="O680">
        <v>50.46</v>
      </c>
      <c r="P680">
        <v>43.43</v>
      </c>
      <c r="Q680">
        <v>56.3</v>
      </c>
      <c r="R680">
        <f t="shared" si="4"/>
        <v>2.4500000000000002</v>
      </c>
      <c r="S680">
        <v>50.85</v>
      </c>
    </row>
    <row r="681" spans="1:19">
      <c r="A681" t="s">
        <v>786</v>
      </c>
      <c r="B681">
        <v>48</v>
      </c>
      <c r="C681">
        <v>49</v>
      </c>
      <c r="E681">
        <v>50.42</v>
      </c>
      <c r="F681">
        <v>48.27</v>
      </c>
      <c r="G681">
        <v>50.42</v>
      </c>
      <c r="H681">
        <v>51.91</v>
      </c>
      <c r="I681">
        <v>51.91</v>
      </c>
      <c r="J681">
        <v>51.02</v>
      </c>
      <c r="K681">
        <v>50.42</v>
      </c>
      <c r="L681">
        <v>50.4</v>
      </c>
      <c r="M681">
        <v>50.41</v>
      </c>
      <c r="N681">
        <v>50.41</v>
      </c>
      <c r="O681">
        <v>50.11</v>
      </c>
      <c r="P681">
        <v>43.06</v>
      </c>
      <c r="Q681">
        <v>56.29</v>
      </c>
      <c r="R681">
        <f t="shared" si="4"/>
        <v>2.4000000000000004</v>
      </c>
      <c r="S681">
        <v>50.42</v>
      </c>
    </row>
    <row r="682" spans="1:19">
      <c r="A682" t="s">
        <v>787</v>
      </c>
      <c r="B682">
        <v>47</v>
      </c>
      <c r="C682">
        <v>47</v>
      </c>
      <c r="E682">
        <v>49.62</v>
      </c>
      <c r="F682">
        <v>47.58</v>
      </c>
      <c r="G682">
        <v>49.62</v>
      </c>
      <c r="H682">
        <v>51.02</v>
      </c>
      <c r="I682">
        <v>51.02</v>
      </c>
      <c r="J682">
        <v>50.19</v>
      </c>
      <c r="K682">
        <v>49.66</v>
      </c>
      <c r="L682">
        <v>49.6</v>
      </c>
      <c r="M682">
        <v>49.62</v>
      </c>
      <c r="N682">
        <v>49.62</v>
      </c>
      <c r="O682">
        <v>49.48</v>
      </c>
      <c r="P682">
        <v>42.39</v>
      </c>
      <c r="Q682">
        <v>56.27</v>
      </c>
      <c r="R682">
        <f t="shared" si="4"/>
        <v>2.35</v>
      </c>
      <c r="S682">
        <v>49.62</v>
      </c>
    </row>
    <row r="683" spans="1:19">
      <c r="A683" t="s">
        <v>788</v>
      </c>
      <c r="B683">
        <v>46</v>
      </c>
      <c r="C683">
        <v>44</v>
      </c>
      <c r="E683">
        <v>48.4</v>
      </c>
      <c r="F683">
        <v>46.58</v>
      </c>
      <c r="G683">
        <v>48.4</v>
      </c>
      <c r="H683">
        <v>49.79</v>
      </c>
      <c r="I683">
        <v>49.79</v>
      </c>
      <c r="J683">
        <v>48.93</v>
      </c>
      <c r="K683">
        <v>48.4</v>
      </c>
      <c r="L683">
        <v>48.4</v>
      </c>
      <c r="M683">
        <v>48.4</v>
      </c>
      <c r="N683">
        <v>48.4</v>
      </c>
      <c r="O683">
        <v>48.3</v>
      </c>
      <c r="P683">
        <v>41.34</v>
      </c>
      <c r="Q683">
        <v>56.24</v>
      </c>
      <c r="R683">
        <f t="shared" si="4"/>
        <v>2.3000000000000003</v>
      </c>
      <c r="S683">
        <v>48.4</v>
      </c>
    </row>
    <row r="684" spans="1:19">
      <c r="A684" t="s">
        <v>789</v>
      </c>
      <c r="B684">
        <v>45</v>
      </c>
      <c r="C684">
        <v>42</v>
      </c>
      <c r="E684">
        <v>47.58</v>
      </c>
      <c r="F684">
        <v>46.03</v>
      </c>
      <c r="G684">
        <v>47.58</v>
      </c>
      <c r="H684">
        <v>48.58</v>
      </c>
      <c r="I684">
        <v>48.58</v>
      </c>
      <c r="J684">
        <v>48.09</v>
      </c>
      <c r="K684">
        <v>47.58</v>
      </c>
      <c r="L684">
        <v>47.6</v>
      </c>
      <c r="M684">
        <v>47.58</v>
      </c>
      <c r="N684">
        <v>47.58</v>
      </c>
      <c r="O684">
        <v>47.56</v>
      </c>
      <c r="P684">
        <v>40.64</v>
      </c>
      <c r="Q684">
        <v>56.22</v>
      </c>
      <c r="R684">
        <f t="shared" si="4"/>
        <v>2.25</v>
      </c>
      <c r="S684">
        <v>47.58</v>
      </c>
    </row>
    <row r="685" spans="1:19">
      <c r="A685" t="s">
        <v>790</v>
      </c>
      <c r="B685">
        <v>44</v>
      </c>
      <c r="C685">
        <v>40</v>
      </c>
      <c r="E685">
        <v>46.87</v>
      </c>
      <c r="F685">
        <v>45.41</v>
      </c>
      <c r="G685">
        <v>46.87</v>
      </c>
      <c r="H685">
        <v>47.46</v>
      </c>
      <c r="I685">
        <v>47.46</v>
      </c>
      <c r="J685">
        <v>47.26</v>
      </c>
      <c r="K685">
        <v>46.87</v>
      </c>
      <c r="L685">
        <v>46.9</v>
      </c>
      <c r="M685">
        <v>46.86</v>
      </c>
      <c r="N685">
        <v>46.86</v>
      </c>
      <c r="O685">
        <v>46.87</v>
      </c>
      <c r="P685">
        <v>40.03</v>
      </c>
      <c r="Q685">
        <v>56.2</v>
      </c>
      <c r="R685">
        <f t="shared" si="4"/>
        <v>2.2000000000000002</v>
      </c>
      <c r="S685">
        <v>46.87</v>
      </c>
    </row>
    <row r="686" spans="1:19">
      <c r="A686" t="s">
        <v>791</v>
      </c>
      <c r="B686">
        <v>43</v>
      </c>
      <c r="C686">
        <v>36</v>
      </c>
      <c r="E686">
        <v>45.35</v>
      </c>
      <c r="F686">
        <v>44.37</v>
      </c>
      <c r="G686">
        <v>45.35</v>
      </c>
      <c r="H686">
        <v>45.84</v>
      </c>
      <c r="I686">
        <v>45.84</v>
      </c>
      <c r="J686">
        <v>45.64</v>
      </c>
      <c r="K686">
        <v>45.35</v>
      </c>
      <c r="L686">
        <v>45.4</v>
      </c>
      <c r="M686">
        <v>45.35</v>
      </c>
      <c r="N686">
        <v>45.35</v>
      </c>
      <c r="O686">
        <v>45.44</v>
      </c>
      <c r="P686">
        <v>38.729999999999997</v>
      </c>
      <c r="Q686">
        <v>56.16</v>
      </c>
      <c r="R686">
        <f t="shared" si="4"/>
        <v>2.15</v>
      </c>
      <c r="S686">
        <v>45.35</v>
      </c>
    </row>
    <row r="687" spans="1:19">
      <c r="A687" t="s">
        <v>792</v>
      </c>
      <c r="B687">
        <v>42</v>
      </c>
      <c r="C687">
        <v>32</v>
      </c>
      <c r="E687">
        <v>43.96</v>
      </c>
      <c r="F687">
        <v>43.33</v>
      </c>
      <c r="G687">
        <v>43.96</v>
      </c>
      <c r="H687">
        <v>44.05</v>
      </c>
      <c r="I687">
        <v>44.05</v>
      </c>
      <c r="J687">
        <v>44.12</v>
      </c>
      <c r="K687">
        <v>43.96</v>
      </c>
      <c r="L687">
        <v>44</v>
      </c>
      <c r="M687">
        <v>43.95</v>
      </c>
      <c r="N687">
        <v>43.95</v>
      </c>
      <c r="O687">
        <v>44.04</v>
      </c>
      <c r="P687">
        <v>37.54</v>
      </c>
      <c r="Q687">
        <v>56.12</v>
      </c>
      <c r="R687">
        <f t="shared" si="4"/>
        <v>2.1</v>
      </c>
      <c r="S687">
        <v>43.96</v>
      </c>
    </row>
    <row r="688" spans="1:19">
      <c r="A688" t="s">
        <v>793</v>
      </c>
      <c r="B688">
        <v>41</v>
      </c>
      <c r="C688">
        <v>28</v>
      </c>
      <c r="E688">
        <v>42.47</v>
      </c>
      <c r="F688">
        <v>42.4</v>
      </c>
      <c r="G688">
        <v>42.47</v>
      </c>
      <c r="H688">
        <v>42.46</v>
      </c>
      <c r="I688">
        <v>42.46</v>
      </c>
      <c r="J688">
        <v>42.76</v>
      </c>
      <c r="K688">
        <v>42.47</v>
      </c>
      <c r="L688">
        <v>42.5</v>
      </c>
      <c r="M688">
        <v>42.46</v>
      </c>
      <c r="N688">
        <v>42.46</v>
      </c>
      <c r="O688">
        <v>42.86</v>
      </c>
      <c r="P688">
        <v>36.270000000000003</v>
      </c>
      <c r="Q688">
        <v>56.08</v>
      </c>
      <c r="R688">
        <f t="shared" si="4"/>
        <v>2.0500000000000003</v>
      </c>
      <c r="S688">
        <v>42.47</v>
      </c>
    </row>
    <row r="689" spans="1:19">
      <c r="A689" t="s">
        <v>794</v>
      </c>
      <c r="B689">
        <v>40</v>
      </c>
      <c r="C689">
        <v>22</v>
      </c>
      <c r="E689">
        <v>40.35</v>
      </c>
      <c r="F689">
        <v>41.23</v>
      </c>
      <c r="G689">
        <v>40.35</v>
      </c>
      <c r="H689">
        <v>40.340000000000003</v>
      </c>
      <c r="I689">
        <v>40.340000000000003</v>
      </c>
      <c r="J689">
        <v>40.96</v>
      </c>
      <c r="K689">
        <v>40.35</v>
      </c>
      <c r="L689">
        <v>40.4</v>
      </c>
      <c r="M689">
        <v>40.340000000000003</v>
      </c>
      <c r="N689">
        <v>40.340000000000003</v>
      </c>
      <c r="O689">
        <v>40.799999999999997</v>
      </c>
      <c r="P689">
        <v>34.46</v>
      </c>
      <c r="Q689">
        <v>56.02</v>
      </c>
      <c r="R689">
        <f t="shared" si="4"/>
        <v>2</v>
      </c>
      <c r="S689">
        <v>40.35</v>
      </c>
    </row>
    <row r="690" spans="1:19">
      <c r="A690" t="s">
        <v>795</v>
      </c>
      <c r="B690">
        <v>39</v>
      </c>
      <c r="C690">
        <v>16</v>
      </c>
      <c r="E690">
        <v>38.15</v>
      </c>
      <c r="F690">
        <v>40.049999999999997</v>
      </c>
      <c r="G690">
        <v>38.15</v>
      </c>
      <c r="H690">
        <v>38.14</v>
      </c>
      <c r="I690">
        <v>38.14</v>
      </c>
      <c r="J690">
        <v>39.24</v>
      </c>
      <c r="K690">
        <v>38.15</v>
      </c>
      <c r="L690">
        <v>38.200000000000003</v>
      </c>
      <c r="M690">
        <v>38.15</v>
      </c>
      <c r="N690">
        <v>38.15</v>
      </c>
      <c r="O690">
        <v>38.61</v>
      </c>
      <c r="P690">
        <v>32.58</v>
      </c>
      <c r="Q690">
        <v>55.96</v>
      </c>
      <c r="R690">
        <f t="shared" si="4"/>
        <v>1.9500000000000002</v>
      </c>
      <c r="S690">
        <v>38.15</v>
      </c>
    </row>
    <row r="691" spans="1:19">
      <c r="A691" t="s">
        <v>796</v>
      </c>
      <c r="B691">
        <v>38</v>
      </c>
      <c r="C691">
        <v>11</v>
      </c>
      <c r="E691">
        <v>36.47</v>
      </c>
      <c r="F691">
        <v>38.94</v>
      </c>
      <c r="G691">
        <v>36.47</v>
      </c>
      <c r="H691">
        <v>36.46</v>
      </c>
      <c r="I691">
        <v>36.46</v>
      </c>
      <c r="J691">
        <v>37.42</v>
      </c>
      <c r="K691">
        <v>36.47</v>
      </c>
      <c r="L691">
        <v>36.5</v>
      </c>
      <c r="M691">
        <v>36.46</v>
      </c>
      <c r="N691">
        <v>36.46</v>
      </c>
      <c r="O691">
        <v>36.85</v>
      </c>
      <c r="P691">
        <v>31.15</v>
      </c>
      <c r="Q691">
        <v>55.91</v>
      </c>
      <c r="R691">
        <f t="shared" si="4"/>
        <v>1.9000000000000001</v>
      </c>
      <c r="S691">
        <v>36.47</v>
      </c>
    </row>
    <row r="692" spans="1:19">
      <c r="A692" t="s">
        <v>797</v>
      </c>
      <c r="B692">
        <v>37</v>
      </c>
      <c r="C692">
        <v>7</v>
      </c>
      <c r="E692">
        <v>34.729999999999997</v>
      </c>
      <c r="F692">
        <v>37.93</v>
      </c>
      <c r="G692">
        <v>34.729999999999997</v>
      </c>
      <c r="H692">
        <v>34.729999999999997</v>
      </c>
      <c r="I692">
        <v>34.729999999999997</v>
      </c>
      <c r="J692">
        <v>35.86</v>
      </c>
      <c r="K692">
        <v>34.729999999999997</v>
      </c>
      <c r="L692">
        <v>34.799999999999997</v>
      </c>
      <c r="M692">
        <v>34.729999999999997</v>
      </c>
      <c r="N692">
        <v>34.729999999999997</v>
      </c>
      <c r="O692">
        <v>35</v>
      </c>
      <c r="P692">
        <v>29.67</v>
      </c>
      <c r="Q692">
        <v>55.87</v>
      </c>
      <c r="R692">
        <f t="shared" si="4"/>
        <v>1.85</v>
      </c>
      <c r="S692">
        <v>34.729999999999997</v>
      </c>
    </row>
    <row r="693" spans="1:19">
      <c r="A693" t="s">
        <v>798</v>
      </c>
      <c r="B693">
        <v>36</v>
      </c>
      <c r="C693">
        <v>4</v>
      </c>
      <c r="E693">
        <v>33.270000000000003</v>
      </c>
      <c r="F693">
        <v>36.880000000000003</v>
      </c>
      <c r="G693">
        <v>33.270000000000003</v>
      </c>
      <c r="H693">
        <v>33.26</v>
      </c>
      <c r="I693">
        <v>33.26</v>
      </c>
      <c r="J693">
        <v>33.72</v>
      </c>
      <c r="K693">
        <v>33.270000000000003</v>
      </c>
      <c r="L693">
        <v>33.299999999999997</v>
      </c>
      <c r="M693">
        <v>33.26</v>
      </c>
      <c r="N693">
        <v>33.26</v>
      </c>
      <c r="O693">
        <v>33.54</v>
      </c>
      <c r="P693">
        <v>28.41</v>
      </c>
      <c r="Q693">
        <v>55.84</v>
      </c>
      <c r="R693">
        <f t="shared" si="4"/>
        <v>1.8</v>
      </c>
      <c r="S693">
        <v>33.270000000000003</v>
      </c>
    </row>
    <row r="694" spans="1:19">
      <c r="A694" t="s">
        <v>799</v>
      </c>
      <c r="B694">
        <v>35</v>
      </c>
      <c r="C694">
        <v>2</v>
      </c>
      <c r="E694">
        <v>31.8</v>
      </c>
      <c r="F694">
        <v>35.72</v>
      </c>
      <c r="G694">
        <v>31.8</v>
      </c>
      <c r="H694">
        <v>31.8</v>
      </c>
      <c r="I694">
        <v>31.8</v>
      </c>
      <c r="J694">
        <v>31.83</v>
      </c>
      <c r="K694">
        <v>31.8</v>
      </c>
      <c r="L694">
        <v>31.6</v>
      </c>
      <c r="M694">
        <v>31.8</v>
      </c>
      <c r="N694">
        <v>31.8</v>
      </c>
      <c r="O694">
        <v>31.97</v>
      </c>
      <c r="P694">
        <v>27.16</v>
      </c>
      <c r="Q694">
        <v>55.82</v>
      </c>
      <c r="R694">
        <f t="shared" si="4"/>
        <v>1.75</v>
      </c>
      <c r="S694">
        <v>31.8</v>
      </c>
    </row>
    <row r="695" spans="1:19">
      <c r="A695" t="s">
        <v>800</v>
      </c>
      <c r="B695">
        <v>34</v>
      </c>
      <c r="C695">
        <v>1</v>
      </c>
      <c r="E695">
        <v>30.98</v>
      </c>
      <c r="F695">
        <v>34.659999999999997</v>
      </c>
      <c r="G695">
        <v>30.8</v>
      </c>
      <c r="H695">
        <v>30.8</v>
      </c>
      <c r="I695">
        <v>30.8</v>
      </c>
      <c r="J695">
        <v>30.72</v>
      </c>
      <c r="K695">
        <v>30.8</v>
      </c>
      <c r="L695">
        <v>29.9</v>
      </c>
      <c r="M695">
        <v>30.8</v>
      </c>
      <c r="N695">
        <v>30.8</v>
      </c>
      <c r="O695">
        <v>30.41</v>
      </c>
      <c r="P695">
        <v>26.31</v>
      </c>
      <c r="Q695">
        <v>55.81</v>
      </c>
      <c r="R695">
        <f t="shared" si="4"/>
        <v>1.7000000000000002</v>
      </c>
      <c r="S695">
        <v>30.8</v>
      </c>
    </row>
    <row r="696" spans="1:19">
      <c r="A696" t="s">
        <v>801</v>
      </c>
      <c r="B696">
        <v>33</v>
      </c>
      <c r="C696">
        <v>0</v>
      </c>
      <c r="E696">
        <v>28.8</v>
      </c>
      <c r="F696">
        <v>33.44</v>
      </c>
      <c r="G696">
        <v>28.8</v>
      </c>
      <c r="H696">
        <v>28.8</v>
      </c>
      <c r="I696">
        <v>28.8</v>
      </c>
      <c r="J696">
        <v>28.08</v>
      </c>
      <c r="K696">
        <v>28.8</v>
      </c>
      <c r="L696">
        <v>25.9</v>
      </c>
      <c r="M696">
        <v>28.8</v>
      </c>
      <c r="N696">
        <v>28.8</v>
      </c>
      <c r="O696">
        <v>28.02</v>
      </c>
      <c r="P696">
        <v>0</v>
      </c>
      <c r="Q696">
        <v>0</v>
      </c>
      <c r="R696">
        <f t="shared" si="4"/>
        <v>1.6500000000000001</v>
      </c>
      <c r="S696">
        <v>28.8</v>
      </c>
    </row>
    <row r="697" spans="1:19">
      <c r="A697" t="s">
        <v>802</v>
      </c>
      <c r="B697">
        <v>32</v>
      </c>
      <c r="C697">
        <v>0</v>
      </c>
      <c r="E697">
        <v>28.8</v>
      </c>
      <c r="F697">
        <v>33.44</v>
      </c>
      <c r="G697">
        <v>28.8</v>
      </c>
      <c r="H697">
        <v>28.8</v>
      </c>
      <c r="I697">
        <v>28.8</v>
      </c>
      <c r="J697">
        <v>28.08</v>
      </c>
      <c r="K697">
        <v>28.8</v>
      </c>
      <c r="L697">
        <v>25.9</v>
      </c>
      <c r="M697">
        <v>28.8</v>
      </c>
      <c r="N697">
        <v>28.8</v>
      </c>
      <c r="O697">
        <v>28.02</v>
      </c>
      <c r="P697">
        <v>0</v>
      </c>
      <c r="Q697">
        <v>0</v>
      </c>
      <c r="R697">
        <f t="shared" si="4"/>
        <v>1.6</v>
      </c>
      <c r="S697">
        <v>28.8</v>
      </c>
    </row>
    <row r="698" spans="1:19">
      <c r="A698" t="s">
        <v>803</v>
      </c>
      <c r="B698">
        <v>70</v>
      </c>
      <c r="C698">
        <v>100</v>
      </c>
      <c r="E698">
        <v>66.5</v>
      </c>
      <c r="F698">
        <v>73</v>
      </c>
      <c r="G698">
        <v>66.5</v>
      </c>
      <c r="H698">
        <v>68.3</v>
      </c>
      <c r="I698">
        <v>68.3</v>
      </c>
      <c r="J698">
        <v>66.760000000000005</v>
      </c>
      <c r="K698">
        <v>67</v>
      </c>
      <c r="L698">
        <v>67</v>
      </c>
      <c r="M698">
        <v>66.5</v>
      </c>
      <c r="N698">
        <v>66.5</v>
      </c>
      <c r="O698">
        <v>68.73</v>
      </c>
      <c r="P698">
        <v>56.8</v>
      </c>
      <c r="Q698">
        <v>56.8</v>
      </c>
      <c r="R698">
        <f t="shared" si="4"/>
        <v>3.5</v>
      </c>
      <c r="S698">
        <v>67.8</v>
      </c>
    </row>
    <row r="699" spans="1:19">
      <c r="A699" t="s">
        <v>804</v>
      </c>
      <c r="B699">
        <v>69</v>
      </c>
      <c r="C699">
        <v>98</v>
      </c>
      <c r="E699">
        <v>65.680000000000007</v>
      </c>
      <c r="F699">
        <v>71.38</v>
      </c>
      <c r="G699">
        <v>65.62</v>
      </c>
      <c r="H699">
        <v>67.61</v>
      </c>
      <c r="I699">
        <v>67.61</v>
      </c>
      <c r="J699">
        <v>66.290000000000006</v>
      </c>
      <c r="K699">
        <v>66.02</v>
      </c>
      <c r="L699">
        <v>66.3</v>
      </c>
      <c r="M699">
        <v>65.61</v>
      </c>
      <c r="N699">
        <v>65.61</v>
      </c>
      <c r="O699">
        <v>67.12</v>
      </c>
      <c r="P699">
        <v>56.04</v>
      </c>
      <c r="Q699">
        <v>56.78</v>
      </c>
      <c r="R699">
        <f t="shared" si="4"/>
        <v>3.45</v>
      </c>
      <c r="S699">
        <v>65.819999999999993</v>
      </c>
    </row>
    <row r="700" spans="1:19">
      <c r="A700" t="s">
        <v>805</v>
      </c>
      <c r="B700">
        <v>68</v>
      </c>
      <c r="C700">
        <v>96</v>
      </c>
      <c r="E700">
        <v>64.760000000000005</v>
      </c>
      <c r="F700">
        <v>67.459999999999994</v>
      </c>
      <c r="G700">
        <v>64.760000000000005</v>
      </c>
      <c r="H700">
        <v>66.75</v>
      </c>
      <c r="I700">
        <v>66.75</v>
      </c>
      <c r="J700">
        <v>65.53</v>
      </c>
      <c r="K700">
        <v>64.760000000000005</v>
      </c>
      <c r="L700">
        <v>65.5</v>
      </c>
      <c r="M700">
        <v>64.75</v>
      </c>
      <c r="N700">
        <v>64.75</v>
      </c>
      <c r="O700">
        <v>65.72</v>
      </c>
      <c r="P700">
        <v>55.31</v>
      </c>
      <c r="Q700">
        <v>56.76</v>
      </c>
      <c r="R700">
        <f t="shared" si="4"/>
        <v>3.4000000000000004</v>
      </c>
      <c r="S700">
        <v>64.760000000000005</v>
      </c>
    </row>
    <row r="701" spans="1:19">
      <c r="A701" t="s">
        <v>806</v>
      </c>
      <c r="B701">
        <v>67</v>
      </c>
      <c r="C701">
        <v>93</v>
      </c>
      <c r="E701">
        <v>63.63</v>
      </c>
      <c r="F701">
        <v>65.67</v>
      </c>
      <c r="G701">
        <v>63.63</v>
      </c>
      <c r="H701">
        <v>65.63</v>
      </c>
      <c r="I701">
        <v>65.63</v>
      </c>
      <c r="J701">
        <v>64.42</v>
      </c>
      <c r="K701">
        <v>63.63</v>
      </c>
      <c r="L701">
        <v>64.400000000000006</v>
      </c>
      <c r="M701">
        <v>63.63</v>
      </c>
      <c r="N701">
        <v>63.63</v>
      </c>
      <c r="O701">
        <v>64.239999999999995</v>
      </c>
      <c r="P701">
        <v>54.35</v>
      </c>
      <c r="Q701">
        <v>56.73</v>
      </c>
      <c r="R701">
        <f t="shared" si="4"/>
        <v>3.35</v>
      </c>
      <c r="S701">
        <v>63.63</v>
      </c>
    </row>
    <row r="702" spans="1:19">
      <c r="A702" t="s">
        <v>807</v>
      </c>
      <c r="B702">
        <v>66</v>
      </c>
      <c r="C702">
        <v>89</v>
      </c>
      <c r="E702">
        <v>62.43</v>
      </c>
      <c r="F702">
        <v>63.86</v>
      </c>
      <c r="G702">
        <v>62.43</v>
      </c>
      <c r="H702">
        <v>64.42</v>
      </c>
      <c r="I702">
        <v>64.42</v>
      </c>
      <c r="J702">
        <v>63.04</v>
      </c>
      <c r="K702">
        <v>62.43</v>
      </c>
      <c r="L702">
        <v>63.1</v>
      </c>
      <c r="M702">
        <v>62.42</v>
      </c>
      <c r="N702">
        <v>62.42</v>
      </c>
      <c r="O702">
        <v>62.78</v>
      </c>
      <c r="P702">
        <v>53.32</v>
      </c>
      <c r="Q702">
        <v>56.69</v>
      </c>
      <c r="R702">
        <f t="shared" si="4"/>
        <v>3.3000000000000003</v>
      </c>
      <c r="S702">
        <v>62.43</v>
      </c>
    </row>
    <row r="703" spans="1:19">
      <c r="A703" t="s">
        <v>808</v>
      </c>
      <c r="B703">
        <v>65</v>
      </c>
      <c r="C703">
        <v>87</v>
      </c>
      <c r="E703">
        <v>61.9</v>
      </c>
      <c r="F703">
        <v>62.79</v>
      </c>
      <c r="G703">
        <v>61.9</v>
      </c>
      <c r="H703">
        <v>63.89</v>
      </c>
      <c r="I703">
        <v>63.89</v>
      </c>
      <c r="J703">
        <v>62.4</v>
      </c>
      <c r="K703">
        <v>61.9</v>
      </c>
      <c r="L703">
        <v>62.5</v>
      </c>
      <c r="M703">
        <v>61.89</v>
      </c>
      <c r="N703">
        <v>61.89</v>
      </c>
      <c r="O703">
        <v>61.93</v>
      </c>
      <c r="P703">
        <v>52.87</v>
      </c>
      <c r="Q703">
        <v>56.67</v>
      </c>
      <c r="R703">
        <f t="shared" si="4"/>
        <v>3.25</v>
      </c>
      <c r="S703">
        <v>61.9</v>
      </c>
    </row>
    <row r="704" spans="1:19">
      <c r="A704" t="s">
        <v>809</v>
      </c>
      <c r="B704">
        <v>64</v>
      </c>
      <c r="C704">
        <v>85</v>
      </c>
      <c r="E704">
        <v>61.36</v>
      </c>
      <c r="F704">
        <v>61.53</v>
      </c>
      <c r="G704">
        <v>61.36</v>
      </c>
      <c r="H704">
        <v>63.36</v>
      </c>
      <c r="I704">
        <v>63.36</v>
      </c>
      <c r="J704">
        <v>61.8</v>
      </c>
      <c r="K704">
        <v>61.36</v>
      </c>
      <c r="L704">
        <v>61.9</v>
      </c>
      <c r="M704">
        <v>61.36</v>
      </c>
      <c r="N704">
        <v>61.36</v>
      </c>
      <c r="O704">
        <v>61.3</v>
      </c>
      <c r="P704">
        <v>52.41</v>
      </c>
      <c r="Q704">
        <v>56.65</v>
      </c>
      <c r="R704">
        <f t="shared" si="4"/>
        <v>3.2</v>
      </c>
      <c r="S704">
        <v>61.36</v>
      </c>
    </row>
    <row r="705" spans="1:19">
      <c r="A705" t="s">
        <v>810</v>
      </c>
      <c r="B705">
        <v>63</v>
      </c>
      <c r="C705">
        <v>84</v>
      </c>
      <c r="E705">
        <v>61.11</v>
      </c>
      <c r="F705">
        <v>60.99</v>
      </c>
      <c r="G705">
        <v>61.11</v>
      </c>
      <c r="H705">
        <v>63.1</v>
      </c>
      <c r="I705">
        <v>63.1</v>
      </c>
      <c r="J705">
        <v>61.52</v>
      </c>
      <c r="K705">
        <v>61.11</v>
      </c>
      <c r="L705">
        <v>61.6</v>
      </c>
      <c r="M705">
        <v>61.1</v>
      </c>
      <c r="N705">
        <v>61.1</v>
      </c>
      <c r="O705">
        <v>61.14</v>
      </c>
      <c r="P705">
        <v>52.19</v>
      </c>
      <c r="Q705">
        <v>56.64</v>
      </c>
      <c r="R705">
        <f t="shared" si="4"/>
        <v>3.1500000000000004</v>
      </c>
      <c r="S705">
        <v>61.11</v>
      </c>
    </row>
    <row r="706" spans="1:19">
      <c r="A706" t="s">
        <v>811</v>
      </c>
      <c r="B706">
        <v>62</v>
      </c>
      <c r="C706">
        <v>82</v>
      </c>
      <c r="E706">
        <v>60.62</v>
      </c>
      <c r="F706">
        <v>59.97</v>
      </c>
      <c r="G706">
        <v>60.62</v>
      </c>
      <c r="H706">
        <v>62.61</v>
      </c>
      <c r="I706">
        <v>62.61</v>
      </c>
      <c r="J706">
        <v>60.97</v>
      </c>
      <c r="K706">
        <v>60.62</v>
      </c>
      <c r="L706">
        <v>60.9</v>
      </c>
      <c r="M706">
        <v>60.61</v>
      </c>
      <c r="N706">
        <v>60.61</v>
      </c>
      <c r="O706">
        <v>60.37</v>
      </c>
      <c r="P706">
        <v>51.78</v>
      </c>
      <c r="Q706">
        <v>56.62</v>
      </c>
      <c r="R706">
        <f t="shared" ref="R706:R740" si="5">B706*0.05</f>
        <v>3.1</v>
      </c>
      <c r="S706">
        <v>60.62</v>
      </c>
    </row>
    <row r="707" spans="1:19">
      <c r="A707" t="s">
        <v>812</v>
      </c>
      <c r="B707">
        <v>61</v>
      </c>
      <c r="C707">
        <v>80</v>
      </c>
      <c r="E707">
        <v>60.15</v>
      </c>
      <c r="F707">
        <v>59.17</v>
      </c>
      <c r="G707">
        <v>60.15</v>
      </c>
      <c r="H707">
        <v>62.14</v>
      </c>
      <c r="I707">
        <v>62.14</v>
      </c>
      <c r="J707">
        <v>60.44</v>
      </c>
      <c r="K707">
        <v>60.15</v>
      </c>
      <c r="L707">
        <v>60.1</v>
      </c>
      <c r="M707">
        <v>60.15</v>
      </c>
      <c r="N707">
        <v>60.15</v>
      </c>
      <c r="O707">
        <v>59.71</v>
      </c>
      <c r="P707">
        <v>51.37</v>
      </c>
      <c r="Q707">
        <v>56.6</v>
      </c>
      <c r="R707">
        <f t="shared" si="5"/>
        <v>3.0500000000000003</v>
      </c>
      <c r="S707">
        <v>60.15</v>
      </c>
    </row>
    <row r="708" spans="1:19">
      <c r="A708" t="s">
        <v>813</v>
      </c>
      <c r="B708">
        <v>60</v>
      </c>
      <c r="C708">
        <v>79</v>
      </c>
      <c r="E708">
        <v>59.91</v>
      </c>
      <c r="F708">
        <v>58.8</v>
      </c>
      <c r="G708">
        <v>59.91</v>
      </c>
      <c r="H708">
        <v>61.91</v>
      </c>
      <c r="I708">
        <v>61.91</v>
      </c>
      <c r="J708">
        <v>60.19</v>
      </c>
      <c r="K708">
        <v>59.91</v>
      </c>
      <c r="L708">
        <v>59.9</v>
      </c>
      <c r="M708">
        <v>59.91</v>
      </c>
      <c r="N708">
        <v>59.91</v>
      </c>
      <c r="O708">
        <v>59.41</v>
      </c>
      <c r="P708">
        <v>51.17</v>
      </c>
      <c r="Q708">
        <v>56.59</v>
      </c>
      <c r="R708">
        <f t="shared" si="5"/>
        <v>3</v>
      </c>
      <c r="S708">
        <v>59.91</v>
      </c>
    </row>
    <row r="709" spans="1:19">
      <c r="A709" t="s">
        <v>814</v>
      </c>
      <c r="B709">
        <v>59</v>
      </c>
      <c r="C709">
        <v>77</v>
      </c>
      <c r="E709">
        <v>59.42</v>
      </c>
      <c r="F709">
        <v>58.03</v>
      </c>
      <c r="G709">
        <v>59.42</v>
      </c>
      <c r="H709">
        <v>61.42</v>
      </c>
      <c r="I709">
        <v>61.42</v>
      </c>
      <c r="J709">
        <v>59.69</v>
      </c>
      <c r="K709">
        <v>59.42</v>
      </c>
      <c r="L709">
        <v>59.4</v>
      </c>
      <c r="M709">
        <v>59.42</v>
      </c>
      <c r="N709">
        <v>59.42</v>
      </c>
      <c r="O709">
        <v>58.87</v>
      </c>
      <c r="P709">
        <v>50.75</v>
      </c>
      <c r="Q709">
        <v>56.57</v>
      </c>
      <c r="R709">
        <f t="shared" si="5"/>
        <v>2.95</v>
      </c>
      <c r="S709">
        <v>59.42</v>
      </c>
    </row>
    <row r="710" spans="1:19">
      <c r="A710" t="s">
        <v>815</v>
      </c>
      <c r="B710">
        <v>58</v>
      </c>
      <c r="C710">
        <v>76</v>
      </c>
      <c r="E710">
        <v>59.18</v>
      </c>
      <c r="F710">
        <v>57.6</v>
      </c>
      <c r="G710">
        <v>59.18</v>
      </c>
      <c r="H710">
        <v>61.17</v>
      </c>
      <c r="I710">
        <v>61.17</v>
      </c>
      <c r="J710">
        <v>59.44</v>
      </c>
      <c r="K710">
        <v>59.18</v>
      </c>
      <c r="L710">
        <v>59.1</v>
      </c>
      <c r="M710">
        <v>59.17</v>
      </c>
      <c r="N710">
        <v>59.17</v>
      </c>
      <c r="O710">
        <v>58.57</v>
      </c>
      <c r="P710">
        <v>50.54</v>
      </c>
      <c r="Q710">
        <v>56.56</v>
      </c>
      <c r="R710">
        <f t="shared" si="5"/>
        <v>2.9000000000000004</v>
      </c>
      <c r="S710">
        <v>59.18</v>
      </c>
    </row>
    <row r="711" spans="1:19">
      <c r="A711" t="s">
        <v>816</v>
      </c>
      <c r="B711">
        <v>57</v>
      </c>
      <c r="C711">
        <v>75</v>
      </c>
      <c r="E711">
        <v>58.92</v>
      </c>
      <c r="F711">
        <v>57.19</v>
      </c>
      <c r="G711">
        <v>58.92</v>
      </c>
      <c r="H711">
        <v>60.92</v>
      </c>
      <c r="I711">
        <v>60.92</v>
      </c>
      <c r="J711">
        <v>59.2</v>
      </c>
      <c r="K711">
        <v>58.92</v>
      </c>
      <c r="L711">
        <v>58.9</v>
      </c>
      <c r="M711">
        <v>58.92</v>
      </c>
      <c r="N711">
        <v>58.92</v>
      </c>
      <c r="O711">
        <v>58.13</v>
      </c>
      <c r="P711">
        <v>50.33</v>
      </c>
      <c r="Q711">
        <v>56.55</v>
      </c>
      <c r="R711">
        <f t="shared" si="5"/>
        <v>2.85</v>
      </c>
      <c r="S711">
        <v>58.92</v>
      </c>
    </row>
    <row r="712" spans="1:19">
      <c r="A712" t="s">
        <v>817</v>
      </c>
      <c r="B712">
        <v>56</v>
      </c>
      <c r="C712">
        <v>72</v>
      </c>
      <c r="E712">
        <v>58.07</v>
      </c>
      <c r="F712">
        <v>56.12</v>
      </c>
      <c r="G712">
        <v>58.07</v>
      </c>
      <c r="H712">
        <v>60.06</v>
      </c>
      <c r="I712">
        <v>60.06</v>
      </c>
      <c r="J712">
        <v>58.46</v>
      </c>
      <c r="K712">
        <v>58.07</v>
      </c>
      <c r="L712">
        <v>58</v>
      </c>
      <c r="M712">
        <v>58.07</v>
      </c>
      <c r="N712">
        <v>58.07</v>
      </c>
      <c r="O712">
        <v>57.24</v>
      </c>
      <c r="P712">
        <v>49.6</v>
      </c>
      <c r="Q712">
        <v>56.52</v>
      </c>
      <c r="R712">
        <f t="shared" si="5"/>
        <v>2.8000000000000003</v>
      </c>
      <c r="S712">
        <v>58.07</v>
      </c>
    </row>
    <row r="713" spans="1:19">
      <c r="A713" t="s">
        <v>818</v>
      </c>
      <c r="B713">
        <v>55</v>
      </c>
      <c r="C713">
        <v>71</v>
      </c>
      <c r="E713">
        <v>57.79</v>
      </c>
      <c r="F713">
        <v>55.7</v>
      </c>
      <c r="G713">
        <v>57.79</v>
      </c>
      <c r="H713">
        <v>59.79</v>
      </c>
      <c r="I713">
        <v>59.79</v>
      </c>
      <c r="J713">
        <v>58.21</v>
      </c>
      <c r="K713">
        <v>57.79</v>
      </c>
      <c r="L713">
        <v>57.7</v>
      </c>
      <c r="M713">
        <v>57.79</v>
      </c>
      <c r="N713">
        <v>57.79</v>
      </c>
      <c r="O713">
        <v>56.89</v>
      </c>
      <c r="P713">
        <v>49.36</v>
      </c>
      <c r="Q713">
        <v>56.51</v>
      </c>
      <c r="R713">
        <f t="shared" si="5"/>
        <v>2.75</v>
      </c>
      <c r="S713">
        <v>57.79</v>
      </c>
    </row>
    <row r="714" spans="1:19">
      <c r="A714" t="s">
        <v>819</v>
      </c>
      <c r="B714">
        <v>54</v>
      </c>
      <c r="C714">
        <v>69</v>
      </c>
      <c r="E714">
        <v>57.26</v>
      </c>
      <c r="F714">
        <v>54.86</v>
      </c>
      <c r="G714">
        <v>57.26</v>
      </c>
      <c r="H714">
        <v>59.25</v>
      </c>
      <c r="I714">
        <v>59.25</v>
      </c>
      <c r="J714">
        <v>57.7</v>
      </c>
      <c r="K714">
        <v>57.26</v>
      </c>
      <c r="L714">
        <v>57.2</v>
      </c>
      <c r="M714">
        <v>57.25</v>
      </c>
      <c r="N714">
        <v>57.25</v>
      </c>
      <c r="O714">
        <v>56.43</v>
      </c>
      <c r="P714">
        <v>48.9</v>
      </c>
      <c r="Q714">
        <v>56.49</v>
      </c>
      <c r="R714">
        <f t="shared" si="5"/>
        <v>2.7</v>
      </c>
      <c r="S714">
        <v>57.26</v>
      </c>
    </row>
    <row r="715" spans="1:19">
      <c r="A715" t="s">
        <v>820</v>
      </c>
      <c r="B715">
        <v>53</v>
      </c>
      <c r="C715">
        <v>68</v>
      </c>
      <c r="E715">
        <v>56.97</v>
      </c>
      <c r="F715">
        <v>54.48</v>
      </c>
      <c r="G715">
        <v>56.97</v>
      </c>
      <c r="H715">
        <v>58.96</v>
      </c>
      <c r="I715">
        <v>58.96</v>
      </c>
      <c r="J715">
        <v>57.44</v>
      </c>
      <c r="K715">
        <v>56.97</v>
      </c>
      <c r="L715">
        <v>56.9</v>
      </c>
      <c r="M715">
        <v>56.96</v>
      </c>
      <c r="N715">
        <v>56.96</v>
      </c>
      <c r="O715">
        <v>56.3</v>
      </c>
      <c r="P715">
        <v>48.66</v>
      </c>
      <c r="Q715">
        <v>56.48</v>
      </c>
      <c r="R715">
        <f t="shared" si="5"/>
        <v>2.6500000000000004</v>
      </c>
      <c r="S715">
        <v>56.97</v>
      </c>
    </row>
    <row r="716" spans="1:19">
      <c r="A716" t="s">
        <v>821</v>
      </c>
      <c r="B716">
        <v>52</v>
      </c>
      <c r="C716">
        <v>64</v>
      </c>
      <c r="E716">
        <v>55.82</v>
      </c>
      <c r="F716">
        <v>53.32</v>
      </c>
      <c r="G716">
        <v>55.82</v>
      </c>
      <c r="H716">
        <v>57.81</v>
      </c>
      <c r="I716">
        <v>57.81</v>
      </c>
      <c r="J716">
        <v>56.33</v>
      </c>
      <c r="K716">
        <v>55.82</v>
      </c>
      <c r="L716">
        <v>55.7</v>
      </c>
      <c r="M716">
        <v>55.81</v>
      </c>
      <c r="N716">
        <v>55.81</v>
      </c>
      <c r="O716">
        <v>55.25</v>
      </c>
      <c r="P716">
        <v>47.67</v>
      </c>
      <c r="Q716">
        <v>56.44</v>
      </c>
      <c r="R716">
        <f t="shared" si="5"/>
        <v>2.6</v>
      </c>
      <c r="S716">
        <v>55.82</v>
      </c>
    </row>
    <row r="717" spans="1:19">
      <c r="A717" t="s">
        <v>822</v>
      </c>
      <c r="B717">
        <v>51</v>
      </c>
      <c r="C717">
        <v>61</v>
      </c>
      <c r="E717">
        <v>54.86</v>
      </c>
      <c r="F717">
        <v>52.45</v>
      </c>
      <c r="G717">
        <v>54.86</v>
      </c>
      <c r="H717">
        <v>56.85</v>
      </c>
      <c r="I717">
        <v>56.85</v>
      </c>
      <c r="J717">
        <v>55.41</v>
      </c>
      <c r="K717">
        <v>54.86</v>
      </c>
      <c r="L717">
        <v>54.8</v>
      </c>
      <c r="M717">
        <v>54.85</v>
      </c>
      <c r="N717">
        <v>54.85</v>
      </c>
      <c r="O717">
        <v>54.19</v>
      </c>
      <c r="P717">
        <v>46.85</v>
      </c>
      <c r="Q717">
        <v>56.41</v>
      </c>
      <c r="R717">
        <f t="shared" si="5"/>
        <v>2.5500000000000003</v>
      </c>
      <c r="S717">
        <v>54.86</v>
      </c>
    </row>
    <row r="718" spans="1:19">
      <c r="A718" t="s">
        <v>823</v>
      </c>
      <c r="B718">
        <v>50</v>
      </c>
      <c r="C718">
        <v>58</v>
      </c>
      <c r="E718">
        <v>53.78</v>
      </c>
      <c r="F718">
        <v>51.52</v>
      </c>
      <c r="G718">
        <v>53.78</v>
      </c>
      <c r="H718">
        <v>55.77</v>
      </c>
      <c r="I718">
        <v>55.77</v>
      </c>
      <c r="J718">
        <v>54.42</v>
      </c>
      <c r="K718">
        <v>53.78</v>
      </c>
      <c r="L718">
        <v>53.7</v>
      </c>
      <c r="M718">
        <v>53.77</v>
      </c>
      <c r="N718">
        <v>53.77</v>
      </c>
      <c r="O718">
        <v>53.2</v>
      </c>
      <c r="P718">
        <v>45.93</v>
      </c>
      <c r="Q718">
        <v>56.38</v>
      </c>
      <c r="R718">
        <f t="shared" si="5"/>
        <v>2.5</v>
      </c>
      <c r="S718">
        <v>53.78</v>
      </c>
    </row>
    <row r="719" spans="1:19">
      <c r="A719" t="s">
        <v>824</v>
      </c>
      <c r="B719">
        <v>49</v>
      </c>
      <c r="C719">
        <v>55</v>
      </c>
      <c r="E719">
        <v>52.68</v>
      </c>
      <c r="F719">
        <v>50.46</v>
      </c>
      <c r="G719">
        <v>52.68</v>
      </c>
      <c r="H719">
        <v>54.67</v>
      </c>
      <c r="I719">
        <v>54.67</v>
      </c>
      <c r="J719">
        <v>53.36</v>
      </c>
      <c r="K719">
        <v>52.68</v>
      </c>
      <c r="L719">
        <v>52.6</v>
      </c>
      <c r="M719">
        <v>52.67</v>
      </c>
      <c r="N719">
        <v>52.67</v>
      </c>
      <c r="O719">
        <v>52.1</v>
      </c>
      <c r="P719">
        <v>44.99</v>
      </c>
      <c r="Q719">
        <v>56.35</v>
      </c>
      <c r="R719">
        <f t="shared" si="5"/>
        <v>2.4500000000000002</v>
      </c>
      <c r="S719">
        <v>52.68</v>
      </c>
    </row>
    <row r="720" spans="1:19">
      <c r="A720" t="s">
        <v>825</v>
      </c>
      <c r="B720">
        <v>48</v>
      </c>
      <c r="C720">
        <v>51</v>
      </c>
      <c r="E720">
        <v>51.25</v>
      </c>
      <c r="F720">
        <v>49.08</v>
      </c>
      <c r="G720">
        <v>51.25</v>
      </c>
      <c r="H720">
        <v>53.24</v>
      </c>
      <c r="I720">
        <v>53.24</v>
      </c>
      <c r="J720">
        <v>51.82</v>
      </c>
      <c r="K720">
        <v>51.25</v>
      </c>
      <c r="L720">
        <v>51.2</v>
      </c>
      <c r="M720">
        <v>51.25</v>
      </c>
      <c r="N720">
        <v>51.25</v>
      </c>
      <c r="O720">
        <v>50.68</v>
      </c>
      <c r="P720">
        <v>43.86</v>
      </c>
      <c r="Q720">
        <v>56.31</v>
      </c>
      <c r="R720">
        <f t="shared" si="5"/>
        <v>2.4000000000000004</v>
      </c>
      <c r="S720">
        <v>51.25</v>
      </c>
    </row>
    <row r="721" spans="1:19">
      <c r="A721" t="s">
        <v>826</v>
      </c>
      <c r="B721">
        <v>47</v>
      </c>
      <c r="C721">
        <v>45</v>
      </c>
      <c r="E721">
        <v>48.79</v>
      </c>
      <c r="F721">
        <v>46.94</v>
      </c>
      <c r="G721">
        <v>48.79</v>
      </c>
      <c r="H721">
        <v>50.19</v>
      </c>
      <c r="I721">
        <v>50.19</v>
      </c>
      <c r="J721">
        <v>49.35</v>
      </c>
      <c r="K721">
        <v>48.79</v>
      </c>
      <c r="L721">
        <v>48.7</v>
      </c>
      <c r="M721">
        <v>48.79</v>
      </c>
      <c r="N721">
        <v>48.79</v>
      </c>
      <c r="O721">
        <v>48.77</v>
      </c>
      <c r="P721">
        <v>41.67</v>
      </c>
      <c r="Q721">
        <v>56.25</v>
      </c>
      <c r="R721">
        <f t="shared" si="5"/>
        <v>2.35</v>
      </c>
      <c r="S721">
        <v>48.79</v>
      </c>
    </row>
    <row r="722" spans="1:19">
      <c r="A722" t="s">
        <v>827</v>
      </c>
      <c r="B722">
        <v>46</v>
      </c>
      <c r="C722">
        <v>40</v>
      </c>
      <c r="E722">
        <v>46.87</v>
      </c>
      <c r="F722">
        <v>45.41</v>
      </c>
      <c r="G722">
        <v>46.87</v>
      </c>
      <c r="H722">
        <v>47.46</v>
      </c>
      <c r="I722">
        <v>47.46</v>
      </c>
      <c r="J722">
        <v>47.26</v>
      </c>
      <c r="K722">
        <v>46.87</v>
      </c>
      <c r="L722">
        <v>46.9</v>
      </c>
      <c r="M722">
        <v>46.86</v>
      </c>
      <c r="N722">
        <v>46.86</v>
      </c>
      <c r="O722">
        <v>46.87</v>
      </c>
      <c r="P722">
        <v>40.03</v>
      </c>
      <c r="Q722">
        <v>56.2</v>
      </c>
      <c r="R722">
        <f t="shared" si="5"/>
        <v>2.3000000000000003</v>
      </c>
      <c r="S722">
        <v>46.87</v>
      </c>
    </row>
    <row r="723" spans="1:19">
      <c r="A723" t="s">
        <v>828</v>
      </c>
      <c r="B723">
        <v>45</v>
      </c>
      <c r="C723">
        <v>36</v>
      </c>
      <c r="E723">
        <v>45.35</v>
      </c>
      <c r="F723">
        <v>44.37</v>
      </c>
      <c r="G723">
        <v>45.35</v>
      </c>
      <c r="H723">
        <v>45.84</v>
      </c>
      <c r="I723">
        <v>45.84</v>
      </c>
      <c r="J723">
        <v>45.64</v>
      </c>
      <c r="K723">
        <v>45.35</v>
      </c>
      <c r="L723">
        <v>45.4</v>
      </c>
      <c r="M723">
        <v>45.35</v>
      </c>
      <c r="N723">
        <v>45.35</v>
      </c>
      <c r="O723">
        <v>45.44</v>
      </c>
      <c r="P723">
        <v>38.729999999999997</v>
      </c>
      <c r="Q723">
        <v>56.16</v>
      </c>
      <c r="R723">
        <f t="shared" si="5"/>
        <v>2.25</v>
      </c>
      <c r="S723">
        <v>45.35</v>
      </c>
    </row>
    <row r="724" spans="1:19">
      <c r="A724" t="s">
        <v>829</v>
      </c>
      <c r="B724">
        <v>44</v>
      </c>
      <c r="C724">
        <v>32</v>
      </c>
      <c r="E724">
        <v>43.96</v>
      </c>
      <c r="F724">
        <v>43.33</v>
      </c>
      <c r="G724">
        <v>43.96</v>
      </c>
      <c r="H724">
        <v>44.05</v>
      </c>
      <c r="I724">
        <v>44.05</v>
      </c>
      <c r="J724">
        <v>44.12</v>
      </c>
      <c r="K724">
        <v>43.96</v>
      </c>
      <c r="L724">
        <v>44</v>
      </c>
      <c r="M724">
        <v>43.95</v>
      </c>
      <c r="N724">
        <v>43.95</v>
      </c>
      <c r="O724">
        <v>44.04</v>
      </c>
      <c r="P724">
        <v>37.54</v>
      </c>
      <c r="Q724">
        <v>56.12</v>
      </c>
      <c r="R724">
        <f t="shared" si="5"/>
        <v>2.2000000000000002</v>
      </c>
      <c r="S724">
        <v>43.96</v>
      </c>
    </row>
    <row r="725" spans="1:19">
      <c r="A725" t="s">
        <v>830</v>
      </c>
      <c r="B725">
        <v>43</v>
      </c>
      <c r="C725">
        <v>29</v>
      </c>
      <c r="E725">
        <v>42.83</v>
      </c>
      <c r="F725">
        <v>42.63</v>
      </c>
      <c r="G725">
        <v>42.83</v>
      </c>
      <c r="H725">
        <v>42.82</v>
      </c>
      <c r="I725">
        <v>42.82</v>
      </c>
      <c r="J725">
        <v>43.08</v>
      </c>
      <c r="K725">
        <v>42.83</v>
      </c>
      <c r="L725">
        <v>42.9</v>
      </c>
      <c r="M725">
        <v>42.82</v>
      </c>
      <c r="N725">
        <v>42.82</v>
      </c>
      <c r="O725">
        <v>43.04</v>
      </c>
      <c r="P725">
        <v>36.58</v>
      </c>
      <c r="Q725">
        <v>56.09</v>
      </c>
      <c r="R725">
        <f t="shared" si="5"/>
        <v>2.15</v>
      </c>
      <c r="S725">
        <v>42.83</v>
      </c>
    </row>
    <row r="726" spans="1:19">
      <c r="A726" t="s">
        <v>831</v>
      </c>
      <c r="B726">
        <v>42</v>
      </c>
      <c r="C726">
        <v>24</v>
      </c>
      <c r="E726">
        <v>41.04</v>
      </c>
      <c r="F726">
        <v>41.62</v>
      </c>
      <c r="G726">
        <v>41.04</v>
      </c>
      <c r="H726">
        <v>41.03</v>
      </c>
      <c r="I726">
        <v>41.03</v>
      </c>
      <c r="J726">
        <v>41.53</v>
      </c>
      <c r="K726">
        <v>41.04</v>
      </c>
      <c r="L726">
        <v>41.1</v>
      </c>
      <c r="M726">
        <v>41.03</v>
      </c>
      <c r="N726">
        <v>41.03</v>
      </c>
      <c r="O726">
        <v>41.53</v>
      </c>
      <c r="P726">
        <v>35.049999999999997</v>
      </c>
      <c r="Q726">
        <v>56.04</v>
      </c>
      <c r="R726">
        <f t="shared" si="5"/>
        <v>2.1</v>
      </c>
      <c r="S726">
        <v>41.04</v>
      </c>
    </row>
    <row r="727" spans="1:19">
      <c r="A727" t="s">
        <v>832</v>
      </c>
      <c r="B727">
        <v>41</v>
      </c>
      <c r="C727">
        <v>19</v>
      </c>
      <c r="E727">
        <v>39.29</v>
      </c>
      <c r="F727">
        <v>40.659999999999997</v>
      </c>
      <c r="G727">
        <v>39.29</v>
      </c>
      <c r="H727">
        <v>39.28</v>
      </c>
      <c r="I727">
        <v>39.28</v>
      </c>
      <c r="J727">
        <v>40.119999999999997</v>
      </c>
      <c r="K727">
        <v>39.29</v>
      </c>
      <c r="L727">
        <v>39.4</v>
      </c>
      <c r="M727">
        <v>39.29</v>
      </c>
      <c r="N727">
        <v>39.29</v>
      </c>
      <c r="O727">
        <v>39.659999999999997</v>
      </c>
      <c r="P727">
        <v>33.56</v>
      </c>
      <c r="Q727">
        <v>55.99</v>
      </c>
      <c r="R727">
        <f t="shared" si="5"/>
        <v>2.0500000000000003</v>
      </c>
      <c r="S727">
        <v>39.29</v>
      </c>
    </row>
    <row r="728" spans="1:19">
      <c r="A728" t="s">
        <v>833</v>
      </c>
      <c r="B728">
        <v>40</v>
      </c>
      <c r="C728">
        <v>16</v>
      </c>
      <c r="E728">
        <v>38.15</v>
      </c>
      <c r="F728">
        <v>40.049999999999997</v>
      </c>
      <c r="G728">
        <v>38.15</v>
      </c>
      <c r="H728">
        <v>38.14</v>
      </c>
      <c r="I728">
        <v>38.14</v>
      </c>
      <c r="J728">
        <v>39.24</v>
      </c>
      <c r="K728">
        <v>38.15</v>
      </c>
      <c r="L728">
        <v>38.200000000000003</v>
      </c>
      <c r="M728">
        <v>38.15</v>
      </c>
      <c r="N728">
        <v>38.15</v>
      </c>
      <c r="O728">
        <v>38.61</v>
      </c>
      <c r="P728">
        <v>32.58</v>
      </c>
      <c r="Q728">
        <v>55.96</v>
      </c>
      <c r="R728">
        <f t="shared" si="5"/>
        <v>2</v>
      </c>
      <c r="S728">
        <v>38.15</v>
      </c>
    </row>
    <row r="729" spans="1:19">
      <c r="A729" t="s">
        <v>834</v>
      </c>
      <c r="B729">
        <v>39</v>
      </c>
      <c r="C729">
        <v>13</v>
      </c>
      <c r="E729">
        <v>37.19</v>
      </c>
      <c r="F729">
        <v>39.39</v>
      </c>
      <c r="G729">
        <v>37.19</v>
      </c>
      <c r="H729">
        <v>37.18</v>
      </c>
      <c r="I729">
        <v>37.18</v>
      </c>
      <c r="J729">
        <v>38.229999999999997</v>
      </c>
      <c r="K729">
        <v>37.19</v>
      </c>
      <c r="L729">
        <v>37.200000000000003</v>
      </c>
      <c r="M729">
        <v>37.18</v>
      </c>
      <c r="N729">
        <v>37.18</v>
      </c>
      <c r="O729">
        <v>37.65</v>
      </c>
      <c r="P729">
        <v>31.76</v>
      </c>
      <c r="Q729">
        <v>55.93</v>
      </c>
      <c r="R729">
        <f t="shared" si="5"/>
        <v>1.9500000000000002</v>
      </c>
      <c r="S729">
        <v>37.19</v>
      </c>
    </row>
    <row r="730" spans="1:19">
      <c r="A730" t="s">
        <v>835</v>
      </c>
      <c r="B730">
        <v>38</v>
      </c>
      <c r="C730">
        <v>10</v>
      </c>
      <c r="E730">
        <v>36.07</v>
      </c>
      <c r="F730">
        <v>38.700000000000003</v>
      </c>
      <c r="G730">
        <v>36.07</v>
      </c>
      <c r="H730">
        <v>36.06</v>
      </c>
      <c r="I730">
        <v>36.06</v>
      </c>
      <c r="J730">
        <v>36.950000000000003</v>
      </c>
      <c r="K730">
        <v>36.07</v>
      </c>
      <c r="L730">
        <v>36.1</v>
      </c>
      <c r="M730">
        <v>36.07</v>
      </c>
      <c r="N730">
        <v>36.07</v>
      </c>
      <c r="O730">
        <v>36.33</v>
      </c>
      <c r="P730">
        <v>30.81</v>
      </c>
      <c r="Q730">
        <v>55.9</v>
      </c>
      <c r="R730">
        <f t="shared" si="5"/>
        <v>1.9000000000000001</v>
      </c>
      <c r="S730">
        <v>36.07</v>
      </c>
    </row>
    <row r="731" spans="1:19">
      <c r="A731" t="s">
        <v>836</v>
      </c>
      <c r="B731">
        <v>37</v>
      </c>
      <c r="C731">
        <v>7</v>
      </c>
      <c r="E731">
        <v>34.729999999999997</v>
      </c>
      <c r="F731">
        <v>37.93</v>
      </c>
      <c r="G731">
        <v>34.729999999999997</v>
      </c>
      <c r="H731">
        <v>34.729999999999997</v>
      </c>
      <c r="I731">
        <v>34.729999999999997</v>
      </c>
      <c r="J731">
        <v>35.86</v>
      </c>
      <c r="K731">
        <v>34.729999999999997</v>
      </c>
      <c r="L731">
        <v>34.799999999999997</v>
      </c>
      <c r="M731">
        <v>34.729999999999997</v>
      </c>
      <c r="N731">
        <v>34.729999999999997</v>
      </c>
      <c r="O731">
        <v>35</v>
      </c>
      <c r="P731">
        <v>29.67</v>
      </c>
      <c r="Q731">
        <v>55.87</v>
      </c>
      <c r="R731">
        <f t="shared" si="5"/>
        <v>1.85</v>
      </c>
      <c r="S731">
        <v>34.729999999999997</v>
      </c>
    </row>
    <row r="732" spans="1:19">
      <c r="A732" t="s">
        <v>837</v>
      </c>
      <c r="B732">
        <v>36</v>
      </c>
      <c r="C732">
        <v>4</v>
      </c>
      <c r="E732">
        <v>33.270000000000003</v>
      </c>
      <c r="F732">
        <v>36.880000000000003</v>
      </c>
      <c r="G732">
        <v>33.270000000000003</v>
      </c>
      <c r="H732">
        <v>33.26</v>
      </c>
      <c r="I732">
        <v>33.26</v>
      </c>
      <c r="J732">
        <v>33.72</v>
      </c>
      <c r="K732">
        <v>33.270000000000003</v>
      </c>
      <c r="L732">
        <v>33.299999999999997</v>
      </c>
      <c r="M732">
        <v>33.26</v>
      </c>
      <c r="N732">
        <v>33.26</v>
      </c>
      <c r="O732">
        <v>33.54</v>
      </c>
      <c r="P732">
        <v>28.41</v>
      </c>
      <c r="Q732">
        <v>55.84</v>
      </c>
      <c r="R732">
        <f t="shared" si="5"/>
        <v>1.8</v>
      </c>
      <c r="S732">
        <v>33.270000000000003</v>
      </c>
    </row>
    <row r="733" spans="1:19">
      <c r="A733" t="s">
        <v>838</v>
      </c>
      <c r="B733">
        <v>35</v>
      </c>
      <c r="C733">
        <v>3</v>
      </c>
      <c r="E733">
        <v>32.6</v>
      </c>
      <c r="F733">
        <v>36.39</v>
      </c>
      <c r="G733">
        <v>32.6</v>
      </c>
      <c r="H733">
        <v>32.6</v>
      </c>
      <c r="I733">
        <v>32.6</v>
      </c>
      <c r="J733">
        <v>32.83</v>
      </c>
      <c r="K733">
        <v>32.6</v>
      </c>
      <c r="L733">
        <v>32.6</v>
      </c>
      <c r="M733">
        <v>32.6</v>
      </c>
      <c r="N733">
        <v>32.6</v>
      </c>
      <c r="O733">
        <v>32.83</v>
      </c>
      <c r="P733">
        <v>27.84</v>
      </c>
      <c r="Q733">
        <v>55.83</v>
      </c>
      <c r="R733">
        <f t="shared" si="5"/>
        <v>1.75</v>
      </c>
      <c r="S733">
        <v>32.6</v>
      </c>
    </row>
    <row r="734" spans="1:19">
      <c r="A734" t="s">
        <v>839</v>
      </c>
      <c r="B734">
        <v>34</v>
      </c>
      <c r="C734">
        <v>2</v>
      </c>
      <c r="E734">
        <v>31.8</v>
      </c>
      <c r="F734">
        <v>35.72</v>
      </c>
      <c r="G734">
        <v>31.8</v>
      </c>
      <c r="H734">
        <v>31.8</v>
      </c>
      <c r="I734">
        <v>31.8</v>
      </c>
      <c r="J734">
        <v>31.83</v>
      </c>
      <c r="K734">
        <v>31.8</v>
      </c>
      <c r="L734">
        <v>31.6</v>
      </c>
      <c r="M734">
        <v>31.8</v>
      </c>
      <c r="N734">
        <v>31.8</v>
      </c>
      <c r="O734">
        <v>31.97</v>
      </c>
      <c r="P734">
        <v>27.16</v>
      </c>
      <c r="Q734">
        <v>55.82</v>
      </c>
      <c r="R734">
        <f t="shared" si="5"/>
        <v>1.7000000000000002</v>
      </c>
      <c r="S734">
        <v>31.8</v>
      </c>
    </row>
    <row r="735" spans="1:19">
      <c r="A735" t="s">
        <v>840</v>
      </c>
      <c r="B735">
        <v>33</v>
      </c>
      <c r="C735">
        <v>1</v>
      </c>
      <c r="E735">
        <v>30.98</v>
      </c>
      <c r="F735">
        <v>34.659999999999997</v>
      </c>
      <c r="G735">
        <v>30.8</v>
      </c>
      <c r="H735">
        <v>30.8</v>
      </c>
      <c r="I735">
        <v>30.8</v>
      </c>
      <c r="J735">
        <v>30.72</v>
      </c>
      <c r="K735">
        <v>30.8</v>
      </c>
      <c r="L735">
        <v>29.9</v>
      </c>
      <c r="M735">
        <v>30.8</v>
      </c>
      <c r="N735">
        <v>30.8</v>
      </c>
      <c r="O735">
        <v>30.41</v>
      </c>
      <c r="P735">
        <v>26.31</v>
      </c>
      <c r="Q735">
        <v>55.81</v>
      </c>
      <c r="R735">
        <f t="shared" si="5"/>
        <v>1.6500000000000001</v>
      </c>
      <c r="S735">
        <v>30.8</v>
      </c>
    </row>
    <row r="736" spans="1:19">
      <c r="A736" t="s">
        <v>841</v>
      </c>
      <c r="B736">
        <v>32</v>
      </c>
      <c r="C736">
        <v>1</v>
      </c>
      <c r="E736">
        <v>30.98</v>
      </c>
      <c r="F736">
        <v>34.659999999999997</v>
      </c>
      <c r="G736">
        <v>30.8</v>
      </c>
      <c r="H736">
        <v>30.8</v>
      </c>
      <c r="I736">
        <v>30.8</v>
      </c>
      <c r="J736">
        <v>30.72</v>
      </c>
      <c r="K736">
        <v>30.8</v>
      </c>
      <c r="L736">
        <v>29.9</v>
      </c>
      <c r="M736">
        <v>30.8</v>
      </c>
      <c r="N736">
        <v>30.8</v>
      </c>
      <c r="O736">
        <v>30.41</v>
      </c>
      <c r="P736">
        <v>26.31</v>
      </c>
      <c r="Q736">
        <v>55.81</v>
      </c>
      <c r="R736">
        <f t="shared" si="5"/>
        <v>1.6</v>
      </c>
      <c r="S736">
        <v>30.8</v>
      </c>
    </row>
    <row r="737" spans="1:19">
      <c r="A737" t="s">
        <v>842</v>
      </c>
      <c r="B737">
        <v>31</v>
      </c>
      <c r="C737">
        <v>0</v>
      </c>
      <c r="E737">
        <v>28.8</v>
      </c>
      <c r="F737">
        <v>33.44</v>
      </c>
      <c r="G737">
        <v>28.8</v>
      </c>
      <c r="H737">
        <v>28.8</v>
      </c>
      <c r="I737">
        <v>28.8</v>
      </c>
      <c r="J737">
        <v>28.08</v>
      </c>
      <c r="K737">
        <v>28.8</v>
      </c>
      <c r="L737">
        <v>25.9</v>
      </c>
      <c r="M737">
        <v>28.8</v>
      </c>
      <c r="N737">
        <v>28.8</v>
      </c>
      <c r="O737">
        <v>28.02</v>
      </c>
      <c r="P737">
        <v>0</v>
      </c>
      <c r="Q737">
        <v>0</v>
      </c>
      <c r="R737">
        <f t="shared" si="5"/>
        <v>1.55</v>
      </c>
      <c r="S737">
        <v>28.8</v>
      </c>
    </row>
    <row r="738" spans="1:19">
      <c r="A738" t="s">
        <v>843</v>
      </c>
      <c r="B738">
        <v>30</v>
      </c>
      <c r="C738">
        <v>0</v>
      </c>
      <c r="E738">
        <v>28.8</v>
      </c>
      <c r="F738">
        <v>33.44</v>
      </c>
      <c r="G738">
        <v>28.8</v>
      </c>
      <c r="H738">
        <v>28.8</v>
      </c>
      <c r="I738">
        <v>28.8</v>
      </c>
      <c r="J738">
        <v>28.08</v>
      </c>
      <c r="K738">
        <v>28.8</v>
      </c>
      <c r="L738">
        <v>25.9</v>
      </c>
      <c r="M738">
        <v>28.8</v>
      </c>
      <c r="N738">
        <v>28.8</v>
      </c>
      <c r="O738">
        <v>28.02</v>
      </c>
      <c r="P738">
        <v>0</v>
      </c>
      <c r="Q738">
        <v>0</v>
      </c>
      <c r="R738">
        <f t="shared" si="5"/>
        <v>1.5</v>
      </c>
      <c r="S738">
        <v>28.8</v>
      </c>
    </row>
    <row r="739" spans="1:19">
      <c r="A739" t="s">
        <v>844</v>
      </c>
      <c r="B739">
        <v>29</v>
      </c>
      <c r="C739">
        <v>0</v>
      </c>
      <c r="E739">
        <v>28.8</v>
      </c>
      <c r="F739">
        <v>33.44</v>
      </c>
      <c r="G739">
        <v>28.8</v>
      </c>
      <c r="H739">
        <v>28.8</v>
      </c>
      <c r="I739">
        <v>28.8</v>
      </c>
      <c r="J739">
        <v>28.08</v>
      </c>
      <c r="K739">
        <v>28.8</v>
      </c>
      <c r="L739">
        <v>25.9</v>
      </c>
      <c r="M739">
        <v>28.8</v>
      </c>
      <c r="N739">
        <v>28.8</v>
      </c>
      <c r="O739">
        <v>28.02</v>
      </c>
      <c r="P739">
        <v>0</v>
      </c>
      <c r="Q739">
        <v>0</v>
      </c>
      <c r="R739">
        <f t="shared" si="5"/>
        <v>1.4500000000000002</v>
      </c>
      <c r="S739">
        <v>28.8</v>
      </c>
    </row>
    <row r="740" spans="1:19">
      <c r="A740" t="s">
        <v>845</v>
      </c>
      <c r="B740">
        <v>28</v>
      </c>
      <c r="C740">
        <v>0</v>
      </c>
      <c r="E740">
        <v>28.8</v>
      </c>
      <c r="F740">
        <v>33.44</v>
      </c>
      <c r="G740">
        <v>28.8</v>
      </c>
      <c r="H740">
        <v>28.8</v>
      </c>
      <c r="I740">
        <v>28.8</v>
      </c>
      <c r="J740">
        <v>28.08</v>
      </c>
      <c r="K740">
        <v>28.8</v>
      </c>
      <c r="L740">
        <v>25.9</v>
      </c>
      <c r="M740">
        <v>28.8</v>
      </c>
      <c r="N740">
        <v>28.8</v>
      </c>
      <c r="O740">
        <v>28.02</v>
      </c>
      <c r="P740">
        <v>0</v>
      </c>
      <c r="Q740">
        <v>0</v>
      </c>
      <c r="R740">
        <f t="shared" si="5"/>
        <v>1.4000000000000001</v>
      </c>
      <c r="S740">
        <v>28.8</v>
      </c>
    </row>
    <row r="741" spans="1:19">
      <c r="A741" s="3" t="s">
        <v>849</v>
      </c>
    </row>
    <row r="742" spans="1:19">
      <c r="A742" s="3" t="s">
        <v>850</v>
      </c>
    </row>
    <row r="743" spans="1:19">
      <c r="A743" s="3" t="s">
        <v>851</v>
      </c>
    </row>
    <row r="744" spans="1:19">
      <c r="A744" s="3" t="s">
        <v>852</v>
      </c>
    </row>
    <row r="745" spans="1:19">
      <c r="A745" s="3" t="s">
        <v>853</v>
      </c>
    </row>
    <row r="746" spans="1:19">
      <c r="A746" s="3" t="s">
        <v>949</v>
      </c>
    </row>
    <row r="747" spans="1:19">
      <c r="A747" s="3" t="s">
        <v>854</v>
      </c>
    </row>
    <row r="748" spans="1:19">
      <c r="A748" s="3" t="s">
        <v>855</v>
      </c>
    </row>
    <row r="749" spans="1:19">
      <c r="A749" s="26" t="s">
        <v>856</v>
      </c>
    </row>
    <row r="750" spans="1:19">
      <c r="A750" s="7" t="s">
        <v>857</v>
      </c>
    </row>
    <row r="751" spans="1:19">
      <c r="A751" s="7" t="s">
        <v>858</v>
      </c>
    </row>
    <row r="752" spans="1:19">
      <c r="A752" s="7" t="s">
        <v>859</v>
      </c>
    </row>
    <row r="753" spans="1:1">
      <c r="A753" s="7" t="s">
        <v>860</v>
      </c>
    </row>
    <row r="754" spans="1:1">
      <c r="A754" s="7" t="s">
        <v>861</v>
      </c>
    </row>
    <row r="755" spans="1:1">
      <c r="A755" s="7" t="s">
        <v>862</v>
      </c>
    </row>
    <row r="756" spans="1:1">
      <c r="A756" s="7" t="s">
        <v>863</v>
      </c>
    </row>
    <row r="757" spans="1:1">
      <c r="A757" s="7" t="s">
        <v>864</v>
      </c>
    </row>
    <row r="758" spans="1:1">
      <c r="A758" s="7" t="s">
        <v>865</v>
      </c>
    </row>
    <row r="759" spans="1:1">
      <c r="A759" s="7" t="s">
        <v>866</v>
      </c>
    </row>
    <row r="760" spans="1:1">
      <c r="A760" s="7" t="s">
        <v>867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85" zoomScaleNormal="85" workbookViewId="0">
      <selection activeCell="D18" sqref="C18:D18"/>
    </sheetView>
  </sheetViews>
  <sheetFormatPr defaultRowHeight="16.5"/>
  <cols>
    <col min="1" max="3" width="9" style="4"/>
    <col min="4" max="4" width="10.875" style="4" bestFit="1" customWidth="1"/>
    <col min="5" max="16" width="9" style="4"/>
    <col min="17" max="17" width="12.125" style="4" bestFit="1" customWidth="1"/>
  </cols>
  <sheetData>
    <row r="1" spans="1:19" ht="16.5" customHeight="1">
      <c r="A1" s="53" t="s">
        <v>950</v>
      </c>
      <c r="B1" s="61" t="s">
        <v>5</v>
      </c>
      <c r="C1" s="61" t="s">
        <v>6</v>
      </c>
      <c r="D1" s="61" t="s">
        <v>951</v>
      </c>
      <c r="E1" s="61" t="s">
        <v>8</v>
      </c>
      <c r="F1" s="61" t="s">
        <v>952</v>
      </c>
      <c r="G1" s="61" t="s">
        <v>952</v>
      </c>
      <c r="H1" s="61" t="s">
        <v>11</v>
      </c>
      <c r="I1" s="61" t="s">
        <v>967</v>
      </c>
      <c r="J1" s="61" t="s">
        <v>968</v>
      </c>
      <c r="K1" s="61" t="s">
        <v>953</v>
      </c>
      <c r="L1" s="61" t="s">
        <v>953</v>
      </c>
      <c r="M1" s="61" t="s">
        <v>954</v>
      </c>
      <c r="N1" s="61" t="s">
        <v>955</v>
      </c>
      <c r="O1" s="61" t="s">
        <v>969</v>
      </c>
      <c r="P1" s="61" t="s">
        <v>15</v>
      </c>
      <c r="Q1" s="61" t="s">
        <v>956</v>
      </c>
    </row>
    <row r="2" spans="1:19" ht="27">
      <c r="A2" s="54" t="s">
        <v>957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9">
      <c r="A3" s="59" t="s">
        <v>958</v>
      </c>
      <c r="B3" s="59" t="s">
        <v>959</v>
      </c>
      <c r="C3" s="59" t="s">
        <v>959</v>
      </c>
      <c r="D3" s="59" t="s">
        <v>959</v>
      </c>
      <c r="E3" s="59" t="s">
        <v>959</v>
      </c>
      <c r="F3" s="57" t="s">
        <v>960</v>
      </c>
      <c r="G3" s="57" t="s">
        <v>961</v>
      </c>
      <c r="H3" s="59" t="s">
        <v>960</v>
      </c>
      <c r="I3" s="59"/>
      <c r="J3" s="59"/>
      <c r="K3" s="47" t="s">
        <v>962</v>
      </c>
      <c r="L3" s="47" t="s">
        <v>962</v>
      </c>
      <c r="M3" s="59" t="s">
        <v>959</v>
      </c>
      <c r="N3" s="59" t="s">
        <v>959</v>
      </c>
      <c r="O3" s="59"/>
      <c r="P3" s="59" t="s">
        <v>959</v>
      </c>
      <c r="Q3" s="59" t="s">
        <v>959</v>
      </c>
    </row>
    <row r="4" spans="1:19" ht="27">
      <c r="A4" s="60"/>
      <c r="B4" s="60"/>
      <c r="C4" s="60"/>
      <c r="D4" s="60"/>
      <c r="E4" s="60"/>
      <c r="F4" s="58"/>
      <c r="G4" s="58"/>
      <c r="H4" s="60"/>
      <c r="I4" s="60"/>
      <c r="J4" s="60"/>
      <c r="K4" s="48" t="s">
        <v>963</v>
      </c>
      <c r="L4" s="48" t="s">
        <v>964</v>
      </c>
      <c r="M4" s="60"/>
      <c r="N4" s="60"/>
      <c r="O4" s="60"/>
      <c r="P4" s="60"/>
      <c r="Q4" s="60"/>
    </row>
    <row r="5" spans="1:19">
      <c r="A5" s="54" t="s">
        <v>965</v>
      </c>
      <c r="B5" s="48">
        <v>800</v>
      </c>
      <c r="C5" s="48">
        <v>900</v>
      </c>
      <c r="D5" s="48">
        <v>900</v>
      </c>
      <c r="E5" s="48">
        <v>800</v>
      </c>
      <c r="F5" s="49">
        <v>1000</v>
      </c>
      <c r="G5" s="49">
        <v>1000</v>
      </c>
      <c r="H5" s="48">
        <v>1000</v>
      </c>
      <c r="I5" s="48"/>
      <c r="J5" s="48"/>
      <c r="K5" s="48">
        <v>700</v>
      </c>
      <c r="L5" s="48">
        <v>700</v>
      </c>
      <c r="M5" s="48">
        <v>800</v>
      </c>
      <c r="N5" s="48">
        <v>800</v>
      </c>
      <c r="O5" s="48"/>
      <c r="P5" s="48">
        <v>1000</v>
      </c>
      <c r="Q5" s="48" t="s">
        <v>966</v>
      </c>
    </row>
    <row r="6" spans="1:19">
      <c r="A6" s="54">
        <v>1.0000000000000001E-5</v>
      </c>
      <c r="B6" s="48">
        <v>533.4</v>
      </c>
      <c r="C6" s="48">
        <v>602.36</v>
      </c>
      <c r="D6" s="48">
        <v>900</v>
      </c>
      <c r="E6" s="48">
        <v>533.5</v>
      </c>
      <c r="F6" s="49">
        <v>670.7</v>
      </c>
      <c r="G6" s="49">
        <v>669</v>
      </c>
      <c r="H6" s="48">
        <v>998.2</v>
      </c>
      <c r="I6" s="48"/>
      <c r="J6" s="48"/>
      <c r="K6" s="48">
        <v>465.4</v>
      </c>
      <c r="L6" s="48">
        <v>468.2</v>
      </c>
      <c r="M6" s="48">
        <v>798.1</v>
      </c>
      <c r="N6" s="48">
        <v>799.8</v>
      </c>
      <c r="O6" s="48"/>
      <c r="P6" s="48">
        <v>670</v>
      </c>
      <c r="Q6" s="50">
        <f>535/6</f>
        <v>89.166666666666671</v>
      </c>
      <c r="S6">
        <v>0.55961737288491764</v>
      </c>
    </row>
    <row r="7" spans="1:19">
      <c r="A7" s="55">
        <v>5.0000000000000001E-3</v>
      </c>
      <c r="B7" s="51">
        <v>533.4</v>
      </c>
      <c r="C7" s="51">
        <v>601.29999999999995</v>
      </c>
      <c r="D7" s="56">
        <v>898.42070400111561</v>
      </c>
      <c r="E7" s="51">
        <v>533.5</v>
      </c>
      <c r="F7" s="51">
        <v>670.7</v>
      </c>
      <c r="G7" s="51">
        <v>669</v>
      </c>
      <c r="H7" s="51">
        <v>998.2</v>
      </c>
      <c r="I7" s="51"/>
      <c r="J7" s="51"/>
      <c r="K7" s="51">
        <v>465.4</v>
      </c>
      <c r="L7" s="51">
        <v>468.2</v>
      </c>
      <c r="M7" s="51">
        <v>798.1</v>
      </c>
      <c r="N7" s="51">
        <v>799.8</v>
      </c>
      <c r="O7" s="51"/>
      <c r="P7" s="51">
        <v>670</v>
      </c>
      <c r="Q7" s="52">
        <v>66.875</v>
      </c>
    </row>
    <row r="8" spans="1:19">
      <c r="A8" s="55">
        <v>0.01</v>
      </c>
      <c r="B8" s="51">
        <v>533.29999999999995</v>
      </c>
      <c r="C8" s="51">
        <v>600.9</v>
      </c>
      <c r="D8" s="56">
        <v>897.82305177826447</v>
      </c>
      <c r="E8" s="51">
        <v>533.29999999999995</v>
      </c>
      <c r="F8" s="51">
        <v>670.1</v>
      </c>
      <c r="G8" s="51">
        <v>668.5</v>
      </c>
      <c r="H8" s="51">
        <v>997.1</v>
      </c>
      <c r="I8" s="51"/>
      <c r="J8" s="51"/>
      <c r="K8" s="51">
        <v>465</v>
      </c>
      <c r="L8" s="51">
        <v>467.7</v>
      </c>
      <c r="M8" s="51">
        <v>797.3</v>
      </c>
      <c r="N8" s="51">
        <v>797.5</v>
      </c>
      <c r="O8" s="51"/>
      <c r="P8" s="51">
        <v>669</v>
      </c>
      <c r="Q8" s="52">
        <v>66.75</v>
      </c>
    </row>
    <row r="9" spans="1:19">
      <c r="A9" s="55">
        <v>0.02</v>
      </c>
      <c r="B9" s="51">
        <v>532.70000000000005</v>
      </c>
      <c r="C9" s="51">
        <v>600.5</v>
      </c>
      <c r="D9" s="56">
        <v>897.22539955541322</v>
      </c>
      <c r="E9" s="51">
        <v>532.79999999999995</v>
      </c>
      <c r="F9" s="51">
        <v>669.6</v>
      </c>
      <c r="G9" s="51">
        <v>668.1</v>
      </c>
      <c r="H9" s="51">
        <v>995.7</v>
      </c>
      <c r="I9" s="51"/>
      <c r="J9" s="51"/>
      <c r="K9" s="51">
        <v>464.4</v>
      </c>
      <c r="L9" s="51">
        <v>466.8</v>
      </c>
      <c r="M9" s="51">
        <v>796.2</v>
      </c>
      <c r="N9" s="51">
        <v>795.2</v>
      </c>
      <c r="O9" s="51"/>
      <c r="P9" s="51">
        <v>667.9</v>
      </c>
      <c r="Q9" s="52">
        <v>66.625</v>
      </c>
    </row>
    <row r="10" spans="1:19">
      <c r="A10" s="55">
        <v>0.03</v>
      </c>
      <c r="B10" s="51">
        <v>531.79999999999995</v>
      </c>
      <c r="C10" s="51">
        <v>599.70000000000005</v>
      </c>
      <c r="D10" s="56">
        <v>896.03009510971071</v>
      </c>
      <c r="E10" s="51">
        <v>531.9</v>
      </c>
      <c r="F10" s="51">
        <v>668.8</v>
      </c>
      <c r="G10" s="51">
        <v>667.4</v>
      </c>
      <c r="H10" s="51">
        <v>994.5</v>
      </c>
      <c r="I10" s="51"/>
      <c r="J10" s="51"/>
      <c r="K10" s="51">
        <v>463.6</v>
      </c>
      <c r="L10" s="51">
        <v>465.9</v>
      </c>
      <c r="M10" s="51">
        <v>795.1</v>
      </c>
      <c r="N10" s="51">
        <v>795</v>
      </c>
      <c r="O10" s="51"/>
      <c r="P10" s="51">
        <v>666.7</v>
      </c>
      <c r="Q10" s="52">
        <v>66.5</v>
      </c>
    </row>
    <row r="11" spans="1:19">
      <c r="A11" s="55">
        <v>0.04</v>
      </c>
      <c r="B11" s="51">
        <v>530.9</v>
      </c>
      <c r="C11" s="51">
        <v>598.5</v>
      </c>
      <c r="D11" s="56">
        <v>894.23713844115707</v>
      </c>
      <c r="E11" s="51">
        <v>531</v>
      </c>
      <c r="F11" s="51">
        <v>667.8</v>
      </c>
      <c r="G11" s="51">
        <v>666.5</v>
      </c>
      <c r="H11" s="51">
        <v>993.1</v>
      </c>
      <c r="I11" s="51"/>
      <c r="J11" s="51"/>
      <c r="K11" s="51">
        <v>462.8</v>
      </c>
      <c r="L11" s="51">
        <v>465.1</v>
      </c>
      <c r="M11" s="51">
        <v>794</v>
      </c>
      <c r="N11" s="51">
        <v>794.9</v>
      </c>
      <c r="O11" s="51"/>
      <c r="P11" s="51">
        <v>665.5</v>
      </c>
      <c r="Q11" s="52">
        <v>66.375</v>
      </c>
    </row>
    <row r="12" spans="1:19">
      <c r="A12" s="55">
        <v>0.06</v>
      </c>
      <c r="B12" s="51">
        <v>530</v>
      </c>
      <c r="C12" s="51">
        <v>597.4</v>
      </c>
      <c r="D12" s="56">
        <v>892.5935948283161</v>
      </c>
      <c r="E12" s="51">
        <v>530.1</v>
      </c>
      <c r="F12" s="51">
        <v>666.7</v>
      </c>
      <c r="G12" s="51">
        <v>665.6</v>
      </c>
      <c r="H12" s="51">
        <v>991.5</v>
      </c>
      <c r="I12" s="51"/>
      <c r="J12" s="51"/>
      <c r="K12" s="51">
        <v>462</v>
      </c>
      <c r="L12" s="51">
        <v>464.2</v>
      </c>
      <c r="M12" s="51">
        <v>793</v>
      </c>
      <c r="N12" s="51">
        <v>793</v>
      </c>
      <c r="O12" s="51"/>
      <c r="P12" s="51">
        <v>664.3</v>
      </c>
      <c r="Q12" s="52">
        <v>66.25</v>
      </c>
    </row>
    <row r="13" spans="1:19">
      <c r="A13" s="55">
        <v>0.08</v>
      </c>
      <c r="B13" s="51">
        <v>529</v>
      </c>
      <c r="C13" s="51">
        <v>596.29999999999995</v>
      </c>
      <c r="D13" s="56">
        <v>890.95005121547524</v>
      </c>
      <c r="E13" s="51">
        <v>529.20000000000005</v>
      </c>
      <c r="F13" s="51">
        <v>665.7</v>
      </c>
      <c r="G13" s="51">
        <v>664.7</v>
      </c>
      <c r="H13" s="51">
        <v>989.9</v>
      </c>
      <c r="I13" s="51"/>
      <c r="J13" s="51"/>
      <c r="K13" s="51">
        <v>461.2</v>
      </c>
      <c r="L13" s="51">
        <v>463.3</v>
      </c>
      <c r="M13" s="51">
        <v>791.9</v>
      </c>
      <c r="N13" s="51">
        <v>791.2</v>
      </c>
      <c r="O13" s="51"/>
      <c r="P13" s="51">
        <v>663.1</v>
      </c>
      <c r="Q13" s="52">
        <v>66.125</v>
      </c>
    </row>
    <row r="14" spans="1:19">
      <c r="A14" s="55">
        <v>0.1</v>
      </c>
      <c r="B14" s="51">
        <v>528.1</v>
      </c>
      <c r="C14" s="51">
        <v>595.20000000000005</v>
      </c>
      <c r="D14" s="56">
        <v>889.30650760263438</v>
      </c>
      <c r="E14" s="51">
        <v>528.20000000000005</v>
      </c>
      <c r="F14" s="51">
        <v>664.6</v>
      </c>
      <c r="G14" s="51">
        <v>663.8</v>
      </c>
      <c r="H14" s="51">
        <v>988.3</v>
      </c>
      <c r="I14" s="51"/>
      <c r="J14" s="51"/>
      <c r="K14" s="51">
        <v>460.3</v>
      </c>
      <c r="L14" s="51">
        <v>462.4</v>
      </c>
      <c r="M14" s="51">
        <v>790.7</v>
      </c>
      <c r="N14" s="51">
        <v>789.4</v>
      </c>
      <c r="O14" s="51"/>
      <c r="P14" s="51">
        <v>661.7</v>
      </c>
      <c r="Q14" s="52">
        <v>66</v>
      </c>
    </row>
    <row r="15" spans="1:19">
      <c r="A15" s="55">
        <v>0.15</v>
      </c>
      <c r="B15" s="51">
        <v>527.20000000000005</v>
      </c>
      <c r="C15" s="51">
        <v>594.1</v>
      </c>
      <c r="D15" s="56">
        <v>887.66296398979352</v>
      </c>
      <c r="E15" s="51">
        <v>527.29999999999995</v>
      </c>
      <c r="F15" s="51">
        <v>663.5</v>
      </c>
      <c r="G15" s="51">
        <v>662.9</v>
      </c>
      <c r="H15" s="51">
        <v>986.6</v>
      </c>
      <c r="I15" s="51"/>
      <c r="J15" s="51"/>
      <c r="K15" s="51">
        <v>459.5</v>
      </c>
      <c r="L15" s="51">
        <v>461.6</v>
      </c>
      <c r="M15" s="51">
        <v>789.5</v>
      </c>
      <c r="N15" s="51">
        <v>787.6</v>
      </c>
      <c r="O15" s="51"/>
      <c r="P15" s="51">
        <v>660.5</v>
      </c>
      <c r="Q15" s="52">
        <v>65.875</v>
      </c>
    </row>
    <row r="16" spans="1:19">
      <c r="A16" s="55">
        <v>0.2</v>
      </c>
      <c r="B16" s="51">
        <v>526.20000000000005</v>
      </c>
      <c r="C16" s="51">
        <v>592.9</v>
      </c>
      <c r="D16" s="56">
        <v>885.87000732123977</v>
      </c>
      <c r="E16" s="51">
        <v>526.4</v>
      </c>
      <c r="F16" s="51">
        <v>662</v>
      </c>
      <c r="G16" s="51">
        <v>661.6</v>
      </c>
      <c r="H16" s="51">
        <v>985</v>
      </c>
      <c r="I16" s="51"/>
      <c r="J16" s="51"/>
      <c r="K16" s="51">
        <v>458.7</v>
      </c>
      <c r="L16" s="51">
        <v>460.8</v>
      </c>
      <c r="M16" s="51">
        <v>788.3</v>
      </c>
      <c r="N16" s="51">
        <v>786.4</v>
      </c>
      <c r="O16" s="51"/>
      <c r="P16" s="51">
        <v>659.4</v>
      </c>
      <c r="Q16" s="52">
        <v>65.75</v>
      </c>
    </row>
    <row r="17" spans="1:17">
      <c r="A17" s="55">
        <v>0.25</v>
      </c>
      <c r="B17" s="51">
        <v>525.29999999999995</v>
      </c>
      <c r="C17" s="51">
        <v>591.79999999999995</v>
      </c>
      <c r="D17" s="56">
        <v>884.22646370839891</v>
      </c>
      <c r="E17" s="51">
        <v>525.5</v>
      </c>
      <c r="F17" s="51">
        <v>660.7</v>
      </c>
      <c r="G17" s="51">
        <v>660.4</v>
      </c>
      <c r="H17" s="51">
        <v>983.4</v>
      </c>
      <c r="I17" s="51"/>
      <c r="J17" s="51"/>
      <c r="K17" s="51">
        <v>457.8</v>
      </c>
      <c r="L17" s="51">
        <v>459.8</v>
      </c>
      <c r="M17" s="51">
        <v>787.1</v>
      </c>
      <c r="N17" s="51">
        <v>785.2</v>
      </c>
      <c r="O17" s="51"/>
      <c r="P17" s="51">
        <v>658.1</v>
      </c>
      <c r="Q17" s="52">
        <v>65.625</v>
      </c>
    </row>
    <row r="18" spans="1:17">
      <c r="A18" s="55">
        <v>0.3</v>
      </c>
      <c r="B18" s="51">
        <v>524.4</v>
      </c>
      <c r="C18" s="51">
        <v>590.70000000000005</v>
      </c>
      <c r="D18" s="56">
        <v>882.58292009555794</v>
      </c>
      <c r="E18" s="51">
        <v>524.6</v>
      </c>
      <c r="F18" s="51">
        <v>659</v>
      </c>
      <c r="G18" s="51">
        <v>658.9</v>
      </c>
      <c r="H18" s="51">
        <v>981.8</v>
      </c>
      <c r="I18" s="51"/>
      <c r="J18" s="51"/>
      <c r="K18" s="51">
        <v>457</v>
      </c>
      <c r="L18" s="51">
        <v>459</v>
      </c>
      <c r="M18" s="51">
        <v>785.8</v>
      </c>
      <c r="N18" s="51">
        <v>784.1</v>
      </c>
      <c r="O18" s="51"/>
      <c r="P18" s="51">
        <v>656.9</v>
      </c>
      <c r="Q18" s="52">
        <v>65.5</v>
      </c>
    </row>
    <row r="19" spans="1:17">
      <c r="A19" s="55">
        <v>0.4</v>
      </c>
      <c r="B19" s="51">
        <v>523.4</v>
      </c>
      <c r="C19" s="51">
        <v>589.6</v>
      </c>
      <c r="D19" s="56">
        <v>880.93937648271708</v>
      </c>
      <c r="E19" s="51">
        <v>523.70000000000005</v>
      </c>
      <c r="F19" s="51">
        <v>657.9</v>
      </c>
      <c r="G19" s="51">
        <v>657.9</v>
      </c>
      <c r="H19" s="51">
        <v>980.2</v>
      </c>
      <c r="I19" s="51"/>
      <c r="J19" s="51"/>
      <c r="K19" s="51">
        <v>456.2</v>
      </c>
      <c r="L19" s="51">
        <v>458.2</v>
      </c>
      <c r="M19" s="51">
        <v>784.4</v>
      </c>
      <c r="N19" s="51">
        <v>783</v>
      </c>
      <c r="O19" s="51"/>
      <c r="P19" s="51">
        <v>655.7</v>
      </c>
      <c r="Q19" s="52">
        <v>65.375</v>
      </c>
    </row>
    <row r="20" spans="1:17">
      <c r="A20" s="55">
        <v>0.6</v>
      </c>
      <c r="B20" s="51">
        <v>522.4</v>
      </c>
      <c r="C20" s="51">
        <v>588.5</v>
      </c>
      <c r="D20" s="56">
        <v>879.29583286987622</v>
      </c>
      <c r="E20" s="51">
        <v>522.79999999999995</v>
      </c>
      <c r="F20" s="51">
        <v>656.8</v>
      </c>
      <c r="G20" s="51">
        <v>656.8</v>
      </c>
      <c r="H20" s="51">
        <v>978.4</v>
      </c>
      <c r="I20" s="51"/>
      <c r="J20" s="51"/>
      <c r="K20" s="51">
        <v>455.4</v>
      </c>
      <c r="L20" s="51">
        <v>457.4</v>
      </c>
      <c r="M20" s="51">
        <v>783.1</v>
      </c>
      <c r="N20" s="51">
        <v>780</v>
      </c>
      <c r="O20" s="51"/>
      <c r="P20" s="51">
        <v>654.5</v>
      </c>
      <c r="Q20" s="52">
        <v>65.25</v>
      </c>
    </row>
    <row r="21" spans="1:17">
      <c r="A21" s="55">
        <v>0.8</v>
      </c>
      <c r="B21" s="51">
        <v>521.5</v>
      </c>
      <c r="C21" s="51">
        <v>587.4</v>
      </c>
      <c r="D21" s="56">
        <v>877.65228925703536</v>
      </c>
      <c r="E21" s="51">
        <v>521.79999999999995</v>
      </c>
      <c r="F21" s="51">
        <v>655.4</v>
      </c>
      <c r="G21" s="51">
        <v>655.5</v>
      </c>
      <c r="H21" s="51">
        <v>976.6</v>
      </c>
      <c r="I21" s="51"/>
      <c r="J21" s="51"/>
      <c r="K21" s="51">
        <v>454.5</v>
      </c>
      <c r="L21" s="51">
        <v>456.5</v>
      </c>
      <c r="M21" s="51">
        <v>781.8</v>
      </c>
      <c r="N21" s="51">
        <v>777.1</v>
      </c>
      <c r="O21" s="51"/>
      <c r="P21" s="51">
        <v>653.29999999999995</v>
      </c>
      <c r="Q21" s="52">
        <v>65.125</v>
      </c>
    </row>
    <row r="22" spans="1:17">
      <c r="A22" s="55">
        <v>1</v>
      </c>
      <c r="B22" s="51">
        <v>520.6</v>
      </c>
      <c r="C22" s="51">
        <v>586.29999999999995</v>
      </c>
      <c r="D22" s="56">
        <v>876.00874564419439</v>
      </c>
      <c r="E22" s="51">
        <v>520.9</v>
      </c>
      <c r="F22" s="51">
        <v>654.29999999999995</v>
      </c>
      <c r="G22" s="51">
        <v>654.4</v>
      </c>
      <c r="H22" s="51">
        <v>974.8</v>
      </c>
      <c r="I22" s="51"/>
      <c r="J22" s="51"/>
      <c r="K22" s="51">
        <v>453.7</v>
      </c>
      <c r="L22" s="51">
        <v>455.7</v>
      </c>
      <c r="M22" s="51">
        <v>780.5</v>
      </c>
      <c r="N22" s="51">
        <v>775.2</v>
      </c>
      <c r="O22" s="51"/>
      <c r="P22" s="51">
        <v>651.9</v>
      </c>
      <c r="Q22" s="52">
        <v>65</v>
      </c>
    </row>
    <row r="23" spans="1:17">
      <c r="A23" s="55">
        <v>1.3</v>
      </c>
      <c r="B23" s="51">
        <v>519.70000000000005</v>
      </c>
      <c r="C23" s="51">
        <v>585.29999999999995</v>
      </c>
      <c r="D23" s="56">
        <v>874.51461508706632</v>
      </c>
      <c r="E23" s="51">
        <v>520</v>
      </c>
      <c r="F23" s="51">
        <v>653.20000000000005</v>
      </c>
      <c r="G23" s="51">
        <v>653.5</v>
      </c>
      <c r="H23" s="51">
        <v>973</v>
      </c>
      <c r="I23" s="51"/>
      <c r="J23" s="51"/>
      <c r="K23" s="51">
        <v>452.9</v>
      </c>
      <c r="L23" s="51">
        <v>454.9</v>
      </c>
      <c r="M23" s="51">
        <v>779</v>
      </c>
      <c r="N23" s="51">
        <v>773.2</v>
      </c>
      <c r="O23" s="51"/>
      <c r="P23" s="51">
        <v>650.70000000000005</v>
      </c>
      <c r="Q23" s="52">
        <v>64.875</v>
      </c>
    </row>
    <row r="24" spans="1:17">
      <c r="A24" s="55">
        <v>1.5</v>
      </c>
      <c r="B24" s="51">
        <v>518.6</v>
      </c>
      <c r="C24" s="51">
        <v>584.20000000000005</v>
      </c>
      <c r="D24" s="56">
        <v>872.87107147422546</v>
      </c>
      <c r="E24" s="51">
        <v>519.1</v>
      </c>
      <c r="F24" s="51">
        <v>652</v>
      </c>
      <c r="G24" s="51">
        <v>652.4</v>
      </c>
      <c r="H24" s="51">
        <v>971.1</v>
      </c>
      <c r="I24" s="51"/>
      <c r="J24" s="51"/>
      <c r="K24" s="51">
        <v>452</v>
      </c>
      <c r="L24" s="51">
        <v>453.9</v>
      </c>
      <c r="M24" s="51">
        <v>777.5</v>
      </c>
      <c r="N24" s="51">
        <v>771.6</v>
      </c>
      <c r="O24" s="51"/>
      <c r="P24" s="51">
        <v>649.5</v>
      </c>
      <c r="Q24" s="52">
        <v>64.75</v>
      </c>
    </row>
    <row r="25" spans="1:17">
      <c r="A25" s="55">
        <v>1.7</v>
      </c>
      <c r="B25" s="51">
        <v>517.6</v>
      </c>
      <c r="C25" s="51">
        <v>583.1</v>
      </c>
      <c r="D25" s="56">
        <v>871.2275278613846</v>
      </c>
      <c r="E25" s="51">
        <v>518.20000000000005</v>
      </c>
      <c r="F25" s="51">
        <v>650.9</v>
      </c>
      <c r="G25" s="51">
        <v>651.29999999999995</v>
      </c>
      <c r="H25" s="51">
        <v>969.2</v>
      </c>
      <c r="I25" s="51"/>
      <c r="J25" s="51"/>
      <c r="K25" s="51">
        <v>451.2</v>
      </c>
      <c r="L25" s="51">
        <v>453.1</v>
      </c>
      <c r="M25" s="51">
        <v>776.3</v>
      </c>
      <c r="N25" s="51">
        <v>770</v>
      </c>
      <c r="O25" s="51"/>
      <c r="P25" s="51">
        <v>648.29999999999995</v>
      </c>
      <c r="Q25" s="52">
        <v>64.625</v>
      </c>
    </row>
    <row r="26" spans="1:17">
      <c r="A26" s="55">
        <v>2</v>
      </c>
      <c r="B26" s="51">
        <v>516.5</v>
      </c>
      <c r="C26" s="51">
        <v>582</v>
      </c>
      <c r="D26" s="56">
        <v>869.58398424854363</v>
      </c>
      <c r="E26" s="51">
        <v>517.29999999999995</v>
      </c>
      <c r="F26" s="51">
        <v>649.79999999999995</v>
      </c>
      <c r="G26" s="51">
        <v>650.4</v>
      </c>
      <c r="H26" s="51">
        <v>967.4</v>
      </c>
      <c r="I26" s="51"/>
      <c r="J26" s="51"/>
      <c r="K26" s="51">
        <v>450.4</v>
      </c>
      <c r="L26" s="51">
        <v>452.2</v>
      </c>
      <c r="M26" s="51">
        <v>775</v>
      </c>
      <c r="N26" s="51">
        <v>767.8</v>
      </c>
      <c r="O26" s="51"/>
      <c r="P26" s="51">
        <v>647.1</v>
      </c>
      <c r="Q26" s="52">
        <v>64.5</v>
      </c>
    </row>
    <row r="27" spans="1:17">
      <c r="A27" s="55">
        <v>2.2999999999999998</v>
      </c>
      <c r="B27" s="51">
        <v>515.6</v>
      </c>
      <c r="C27" s="51">
        <v>580.9</v>
      </c>
      <c r="D27" s="56">
        <v>867.94044063570277</v>
      </c>
      <c r="E27" s="51">
        <v>516.4</v>
      </c>
      <c r="F27" s="51">
        <v>648.5</v>
      </c>
      <c r="G27" s="51">
        <v>649.20000000000005</v>
      </c>
      <c r="H27" s="51">
        <v>965.5</v>
      </c>
      <c r="I27" s="51"/>
      <c r="J27" s="51"/>
      <c r="K27" s="51">
        <v>449.6</v>
      </c>
      <c r="L27" s="51">
        <v>451.3</v>
      </c>
      <c r="M27" s="51">
        <v>773.5</v>
      </c>
      <c r="N27" s="51">
        <v>765.7</v>
      </c>
      <c r="O27" s="51"/>
      <c r="P27" s="51">
        <v>645.70000000000005</v>
      </c>
      <c r="Q27" s="52">
        <v>64.375</v>
      </c>
    </row>
    <row r="28" spans="1:17">
      <c r="A28" s="55">
        <v>2.6</v>
      </c>
      <c r="B28" s="51">
        <v>514.70000000000005</v>
      </c>
      <c r="C28" s="51">
        <v>579.9</v>
      </c>
      <c r="D28" s="56">
        <v>866.4463100785747</v>
      </c>
      <c r="E28" s="51">
        <v>515.5</v>
      </c>
      <c r="F28" s="51">
        <v>647.20000000000005</v>
      </c>
      <c r="G28" s="51">
        <v>648</v>
      </c>
      <c r="H28" s="51">
        <v>963.6</v>
      </c>
      <c r="I28" s="51"/>
      <c r="J28" s="51"/>
      <c r="K28" s="51">
        <v>448.8</v>
      </c>
      <c r="L28" s="51">
        <v>450.4</v>
      </c>
      <c r="M28" s="51">
        <v>772</v>
      </c>
      <c r="N28" s="51">
        <v>763</v>
      </c>
      <c r="O28" s="51"/>
      <c r="P28" s="51">
        <v>644.5</v>
      </c>
      <c r="Q28" s="52">
        <v>64.25</v>
      </c>
    </row>
    <row r="29" spans="1:17">
      <c r="A29" s="55">
        <v>2.9</v>
      </c>
      <c r="B29" s="51">
        <v>513.70000000000005</v>
      </c>
      <c r="C29" s="51">
        <v>578.79999999999995</v>
      </c>
      <c r="D29" s="56">
        <v>864.80276646573373</v>
      </c>
      <c r="E29" s="51">
        <v>514.6</v>
      </c>
      <c r="F29" s="51">
        <v>646</v>
      </c>
      <c r="G29" s="51">
        <v>646.9</v>
      </c>
      <c r="H29" s="51">
        <v>961.9</v>
      </c>
      <c r="I29" s="51"/>
      <c r="J29" s="51"/>
      <c r="K29" s="51">
        <v>448</v>
      </c>
      <c r="L29" s="51">
        <v>449.5</v>
      </c>
      <c r="M29" s="51">
        <v>770.5</v>
      </c>
      <c r="N29" s="51">
        <v>760.4</v>
      </c>
      <c r="O29" s="51"/>
      <c r="P29" s="51">
        <v>643.29999999999995</v>
      </c>
      <c r="Q29" s="52">
        <v>64.125</v>
      </c>
    </row>
    <row r="30" spans="1:17">
      <c r="A30" s="55">
        <v>3.2</v>
      </c>
      <c r="B30" s="51">
        <v>512.6</v>
      </c>
      <c r="C30" s="51">
        <v>577.70000000000005</v>
      </c>
      <c r="D30" s="56">
        <v>863.15922285289298</v>
      </c>
      <c r="E30" s="51">
        <v>513.70000000000005</v>
      </c>
      <c r="F30" s="51">
        <v>644.5</v>
      </c>
      <c r="G30" s="51">
        <v>645.5</v>
      </c>
      <c r="H30" s="51">
        <v>960.2</v>
      </c>
      <c r="I30" s="51"/>
      <c r="J30" s="51"/>
      <c r="K30" s="51">
        <v>447.2</v>
      </c>
      <c r="L30" s="51">
        <v>448.6</v>
      </c>
      <c r="M30" s="51">
        <v>768.9</v>
      </c>
      <c r="N30" s="51">
        <v>758.6</v>
      </c>
      <c r="O30" s="51"/>
      <c r="P30" s="51">
        <v>642.1</v>
      </c>
      <c r="Q30" s="52">
        <v>64</v>
      </c>
    </row>
    <row r="31" spans="1:17">
      <c r="A31" s="55">
        <v>3.5</v>
      </c>
      <c r="B31" s="51">
        <v>511.5</v>
      </c>
      <c r="C31" s="51">
        <v>576.6</v>
      </c>
      <c r="D31" s="56">
        <v>861.51567924005201</v>
      </c>
      <c r="E31" s="51">
        <v>512.70000000000005</v>
      </c>
      <c r="F31" s="51">
        <v>643.4</v>
      </c>
      <c r="G31" s="51">
        <v>644.5</v>
      </c>
      <c r="H31" s="51">
        <v>958.5</v>
      </c>
      <c r="I31" s="51"/>
      <c r="J31" s="51"/>
      <c r="K31" s="51">
        <v>446.4</v>
      </c>
      <c r="L31" s="51">
        <v>447.7</v>
      </c>
      <c r="M31" s="51">
        <v>767.3</v>
      </c>
      <c r="N31" s="51">
        <v>756.8</v>
      </c>
      <c r="O31" s="51"/>
      <c r="P31" s="51">
        <v>640.6</v>
      </c>
      <c r="Q31" s="52">
        <v>63.875</v>
      </c>
    </row>
    <row r="32" spans="1:17">
      <c r="A32" s="55">
        <v>3.8</v>
      </c>
      <c r="B32" s="51">
        <v>510.6</v>
      </c>
      <c r="C32" s="51">
        <v>575.5</v>
      </c>
      <c r="D32" s="56">
        <v>859.87213562721115</v>
      </c>
      <c r="E32" s="51">
        <v>511.8</v>
      </c>
      <c r="F32" s="51">
        <v>642.1</v>
      </c>
      <c r="G32" s="51">
        <v>643.29999999999995</v>
      </c>
      <c r="H32" s="51">
        <v>956.7</v>
      </c>
      <c r="I32" s="51"/>
      <c r="J32" s="51"/>
      <c r="K32" s="51">
        <v>445.5</v>
      </c>
      <c r="L32" s="51">
        <v>446.7</v>
      </c>
      <c r="M32" s="51">
        <v>765.6</v>
      </c>
      <c r="N32" s="51">
        <v>755.2</v>
      </c>
      <c r="O32" s="51"/>
      <c r="P32" s="51">
        <v>639.29999999999995</v>
      </c>
      <c r="Q32" s="52">
        <v>63.75</v>
      </c>
    </row>
    <row r="33" spans="1:17">
      <c r="A33" s="55">
        <v>4.0999999999999996</v>
      </c>
      <c r="B33" s="51">
        <v>509.5</v>
      </c>
      <c r="C33" s="51">
        <v>574.5</v>
      </c>
      <c r="D33" s="56">
        <v>858.37800507008308</v>
      </c>
      <c r="E33" s="51">
        <v>510.9</v>
      </c>
      <c r="F33" s="51">
        <v>640.5</v>
      </c>
      <c r="G33" s="51">
        <v>641.79999999999995</v>
      </c>
      <c r="H33" s="51">
        <v>955</v>
      </c>
      <c r="I33" s="51"/>
      <c r="J33" s="51"/>
      <c r="K33" s="51">
        <v>444.7</v>
      </c>
      <c r="L33" s="51">
        <v>445.8</v>
      </c>
      <c r="M33" s="51">
        <v>763.9</v>
      </c>
      <c r="N33" s="51">
        <v>753.7</v>
      </c>
      <c r="O33" s="51"/>
      <c r="P33" s="51">
        <v>637.9</v>
      </c>
      <c r="Q33" s="52">
        <v>63.625</v>
      </c>
    </row>
    <row r="34" spans="1:17">
      <c r="A34" s="55">
        <v>4.4000000000000004</v>
      </c>
      <c r="B34" s="51">
        <v>508.4</v>
      </c>
      <c r="C34" s="51">
        <v>573.4</v>
      </c>
      <c r="D34" s="56">
        <v>856.73446145724222</v>
      </c>
      <c r="E34" s="51">
        <v>510</v>
      </c>
      <c r="F34" s="51">
        <v>639</v>
      </c>
      <c r="G34" s="51">
        <v>640.29999999999995</v>
      </c>
      <c r="H34" s="51">
        <v>953.3</v>
      </c>
      <c r="I34" s="51"/>
      <c r="J34" s="51"/>
      <c r="K34" s="51">
        <v>443.9</v>
      </c>
      <c r="L34" s="51">
        <v>444.9</v>
      </c>
      <c r="M34" s="51">
        <v>762.2</v>
      </c>
      <c r="N34" s="51">
        <v>752.4</v>
      </c>
      <c r="O34" s="51"/>
      <c r="P34" s="51">
        <v>636.5</v>
      </c>
      <c r="Q34" s="52">
        <v>63.5</v>
      </c>
    </row>
    <row r="35" spans="1:17">
      <c r="A35" s="55">
        <v>4.7</v>
      </c>
      <c r="B35" s="51">
        <v>507.4</v>
      </c>
      <c r="C35" s="51">
        <v>572.29999999999995</v>
      </c>
      <c r="D35" s="56">
        <v>855.09091784440113</v>
      </c>
      <c r="E35" s="51">
        <v>509.1</v>
      </c>
      <c r="F35" s="51">
        <v>637.9</v>
      </c>
      <c r="G35" s="51">
        <v>639.29999999999995</v>
      </c>
      <c r="H35" s="51">
        <v>951.5</v>
      </c>
      <c r="I35" s="51"/>
      <c r="J35" s="51"/>
      <c r="K35" s="51">
        <v>443.1</v>
      </c>
      <c r="L35" s="51">
        <v>444</v>
      </c>
      <c r="M35" s="51">
        <v>760.5</v>
      </c>
      <c r="N35" s="51">
        <v>751.1</v>
      </c>
      <c r="O35" s="51"/>
      <c r="P35" s="51">
        <v>635.1</v>
      </c>
      <c r="Q35" s="52">
        <v>63.375</v>
      </c>
    </row>
    <row r="36" spans="1:17">
      <c r="A36" s="55">
        <v>5</v>
      </c>
      <c r="B36" s="51">
        <v>506.5</v>
      </c>
      <c r="C36" s="51">
        <v>571.20000000000005</v>
      </c>
      <c r="D36" s="56">
        <v>853.4473742315605</v>
      </c>
      <c r="E36" s="51">
        <v>508.2</v>
      </c>
      <c r="F36" s="51">
        <v>636.79999999999995</v>
      </c>
      <c r="G36" s="51">
        <v>638.29999999999995</v>
      </c>
      <c r="H36" s="51">
        <v>949.7</v>
      </c>
      <c r="I36" s="51"/>
      <c r="J36" s="51"/>
      <c r="K36" s="51">
        <v>442.3</v>
      </c>
      <c r="L36" s="51">
        <v>443.1</v>
      </c>
      <c r="M36" s="51">
        <v>758.8</v>
      </c>
      <c r="N36" s="51">
        <v>749.9</v>
      </c>
      <c r="O36" s="51"/>
      <c r="P36" s="51">
        <v>633.70000000000005</v>
      </c>
      <c r="Q36" s="52">
        <v>63.25</v>
      </c>
    </row>
    <row r="37" spans="1:17">
      <c r="A37" s="55">
        <v>5.4</v>
      </c>
      <c r="B37" s="51">
        <v>505.6</v>
      </c>
      <c r="C37" s="51">
        <v>570</v>
      </c>
      <c r="D37" s="56">
        <v>851.65441756300675</v>
      </c>
      <c r="E37" s="51">
        <v>507.3</v>
      </c>
      <c r="F37" s="51">
        <v>635.6</v>
      </c>
      <c r="G37" s="51">
        <v>637.20000000000005</v>
      </c>
      <c r="H37" s="51">
        <v>947.8</v>
      </c>
      <c r="I37" s="51"/>
      <c r="J37" s="51"/>
      <c r="K37" s="51">
        <v>441.5</v>
      </c>
      <c r="L37" s="51">
        <v>442.2</v>
      </c>
      <c r="M37" s="51">
        <v>757.1</v>
      </c>
      <c r="N37" s="51">
        <v>748</v>
      </c>
      <c r="O37" s="51"/>
      <c r="P37" s="51">
        <v>632.29999999999995</v>
      </c>
      <c r="Q37" s="52">
        <v>63.125</v>
      </c>
    </row>
    <row r="38" spans="1:17">
      <c r="A38" s="55">
        <v>5.8</v>
      </c>
      <c r="B38" s="51">
        <v>504.6</v>
      </c>
      <c r="C38" s="51">
        <v>568.9</v>
      </c>
      <c r="D38" s="56">
        <v>850.01087395016577</v>
      </c>
      <c r="E38" s="51">
        <v>506.4</v>
      </c>
      <c r="F38" s="51">
        <v>634.5</v>
      </c>
      <c r="G38" s="51">
        <v>636.20000000000005</v>
      </c>
      <c r="H38" s="51">
        <v>946.1</v>
      </c>
      <c r="I38" s="51"/>
      <c r="J38" s="51"/>
      <c r="K38" s="51">
        <v>440.7</v>
      </c>
      <c r="L38" s="51">
        <v>441.3</v>
      </c>
      <c r="M38" s="51">
        <v>755.4</v>
      </c>
      <c r="N38" s="51">
        <v>746.1</v>
      </c>
      <c r="O38" s="51"/>
      <c r="P38" s="51">
        <v>630.9</v>
      </c>
      <c r="Q38" s="52">
        <v>63</v>
      </c>
    </row>
    <row r="39" spans="1:17">
      <c r="A39" s="55">
        <v>6.2</v>
      </c>
      <c r="B39" s="51">
        <v>503.7</v>
      </c>
      <c r="C39" s="51">
        <v>567.79999999999995</v>
      </c>
      <c r="D39" s="56">
        <v>848.3673303373248</v>
      </c>
      <c r="E39" s="51">
        <v>505.5</v>
      </c>
      <c r="F39" s="51">
        <v>633</v>
      </c>
      <c r="G39" s="51">
        <v>634.70000000000005</v>
      </c>
      <c r="H39" s="51">
        <v>944.3</v>
      </c>
      <c r="I39" s="51"/>
      <c r="J39" s="51"/>
      <c r="K39" s="51">
        <v>439.9</v>
      </c>
      <c r="L39" s="51">
        <v>440.4</v>
      </c>
      <c r="M39" s="51">
        <v>753.7</v>
      </c>
      <c r="N39" s="51">
        <v>744.7</v>
      </c>
      <c r="O39" s="51"/>
      <c r="P39" s="51">
        <v>629.5</v>
      </c>
      <c r="Q39" s="52">
        <v>62.875</v>
      </c>
    </row>
    <row r="40" spans="1:17">
      <c r="A40" s="55">
        <v>6.6</v>
      </c>
      <c r="B40" s="51">
        <v>502.8</v>
      </c>
      <c r="C40" s="51">
        <v>566.70000000000005</v>
      </c>
      <c r="D40" s="56">
        <v>846.72378672448417</v>
      </c>
      <c r="E40" s="51">
        <v>504.6</v>
      </c>
      <c r="F40" s="51">
        <v>631.9</v>
      </c>
      <c r="G40" s="51">
        <v>633.70000000000005</v>
      </c>
      <c r="H40" s="51">
        <v>942.5</v>
      </c>
      <c r="I40" s="51"/>
      <c r="J40" s="51"/>
      <c r="K40" s="51">
        <v>439.1</v>
      </c>
      <c r="L40" s="51">
        <v>439.5</v>
      </c>
      <c r="M40" s="51">
        <v>752</v>
      </c>
      <c r="N40" s="51">
        <v>743.3</v>
      </c>
      <c r="O40" s="51"/>
      <c r="P40" s="51">
        <v>628.1</v>
      </c>
      <c r="Q40" s="52">
        <v>62.75</v>
      </c>
    </row>
    <row r="41" spans="1:17">
      <c r="A41" s="55">
        <v>7</v>
      </c>
      <c r="B41" s="51">
        <v>501.8</v>
      </c>
      <c r="C41" s="51">
        <v>565.6</v>
      </c>
      <c r="D41" s="56">
        <v>845.08024311164309</v>
      </c>
      <c r="E41" s="51">
        <v>503.6</v>
      </c>
      <c r="F41" s="51">
        <v>630.4</v>
      </c>
      <c r="G41" s="51">
        <v>632.29999999999995</v>
      </c>
      <c r="H41" s="51">
        <v>940.7</v>
      </c>
      <c r="I41" s="51"/>
      <c r="J41" s="51"/>
      <c r="K41" s="51">
        <v>438.3</v>
      </c>
      <c r="L41" s="51">
        <v>438.6</v>
      </c>
      <c r="M41" s="51">
        <v>750.3</v>
      </c>
      <c r="N41" s="51">
        <v>741.8</v>
      </c>
      <c r="O41" s="51"/>
      <c r="P41" s="51">
        <v>626.70000000000005</v>
      </c>
      <c r="Q41" s="52">
        <v>62.625</v>
      </c>
    </row>
    <row r="42" spans="1:17">
      <c r="A42" s="55">
        <v>7.4</v>
      </c>
      <c r="B42" s="51">
        <v>500.7</v>
      </c>
      <c r="C42" s="51">
        <v>564.5</v>
      </c>
      <c r="D42" s="56">
        <v>843.43669949880223</v>
      </c>
      <c r="E42" s="51">
        <v>502.7</v>
      </c>
      <c r="F42" s="51">
        <v>629.1</v>
      </c>
      <c r="G42" s="51">
        <v>631.1</v>
      </c>
      <c r="H42" s="51">
        <v>939</v>
      </c>
      <c r="I42" s="51"/>
      <c r="J42" s="51"/>
      <c r="K42" s="51">
        <v>437.4</v>
      </c>
      <c r="L42" s="51">
        <v>437.6</v>
      </c>
      <c r="M42" s="51">
        <v>748.6</v>
      </c>
      <c r="N42" s="51">
        <v>740.3</v>
      </c>
      <c r="O42" s="51"/>
      <c r="P42" s="51">
        <v>625.1</v>
      </c>
      <c r="Q42" s="52">
        <v>62.5</v>
      </c>
    </row>
    <row r="43" spans="1:17">
      <c r="D43" s="51"/>
      <c r="I43" s="51"/>
      <c r="J43" s="51"/>
      <c r="O43" s="51"/>
      <c r="Q43" s="52"/>
    </row>
    <row r="44" spans="1:17">
      <c r="D44" s="51"/>
      <c r="I44" s="51"/>
      <c r="J44" s="51"/>
      <c r="O44" s="51"/>
      <c r="Q44" s="52"/>
    </row>
    <row r="45" spans="1:17">
      <c r="D45" s="51"/>
      <c r="I45" s="51"/>
      <c r="J45" s="51"/>
      <c r="O45" s="51"/>
      <c r="Q45" s="52"/>
    </row>
    <row r="46" spans="1:17">
      <c r="D46" s="51"/>
      <c r="I46" s="51"/>
      <c r="J46" s="51"/>
      <c r="O46" s="51"/>
      <c r="Q46" s="52"/>
    </row>
    <row r="47" spans="1:17">
      <c r="D47" s="51"/>
      <c r="I47" s="51"/>
      <c r="J47" s="51"/>
      <c r="O47" s="51"/>
      <c r="Q47" s="52"/>
    </row>
    <row r="48" spans="1:17">
      <c r="D48" s="51"/>
      <c r="I48" s="51"/>
      <c r="J48" s="51"/>
      <c r="O48" s="51"/>
      <c r="Q48" s="52"/>
    </row>
    <row r="49" spans="4:17">
      <c r="D49" s="51"/>
      <c r="I49" s="51"/>
      <c r="J49" s="51"/>
      <c r="O49" s="51"/>
      <c r="Q49" s="52"/>
    </row>
    <row r="50" spans="4:17">
      <c r="D50" s="51"/>
      <c r="I50" s="51"/>
      <c r="J50" s="51"/>
      <c r="O50" s="51"/>
      <c r="Q50" s="52"/>
    </row>
    <row r="51" spans="4:17">
      <c r="D51" s="51"/>
      <c r="I51" s="51"/>
      <c r="J51" s="51"/>
      <c r="O51" s="51"/>
      <c r="Q51" s="52"/>
    </row>
    <row r="52" spans="4:17">
      <c r="D52" s="51"/>
      <c r="I52" s="51"/>
      <c r="J52" s="51"/>
      <c r="O52" s="51"/>
      <c r="Q52" s="52"/>
    </row>
    <row r="53" spans="4:17">
      <c r="D53" s="51"/>
      <c r="I53" s="51"/>
      <c r="J53" s="51"/>
      <c r="O53" s="51"/>
      <c r="Q53" s="52"/>
    </row>
    <row r="54" spans="4:17">
      <c r="D54" s="51"/>
      <c r="I54" s="51"/>
      <c r="J54" s="51"/>
      <c r="O54" s="51"/>
      <c r="Q54" s="52"/>
    </row>
    <row r="55" spans="4:17">
      <c r="D55" s="51"/>
      <c r="I55" s="51"/>
      <c r="J55" s="51"/>
      <c r="O55" s="51"/>
      <c r="Q55" s="52"/>
    </row>
    <row r="56" spans="4:17">
      <c r="D56" s="51"/>
      <c r="I56" s="51"/>
      <c r="J56" s="51"/>
      <c r="O56" s="51"/>
      <c r="Q56" s="52"/>
    </row>
    <row r="57" spans="4:17">
      <c r="D57" s="51"/>
      <c r="I57" s="51"/>
      <c r="J57" s="51"/>
      <c r="O57" s="51"/>
      <c r="Q57" s="52"/>
    </row>
    <row r="58" spans="4:17">
      <c r="D58" s="51"/>
      <c r="I58" s="51"/>
      <c r="J58" s="51"/>
      <c r="O58" s="51"/>
      <c r="Q58" s="52"/>
    </row>
    <row r="59" spans="4:17">
      <c r="D59" s="51"/>
      <c r="I59" s="51"/>
      <c r="J59" s="51"/>
      <c r="O59" s="51"/>
      <c r="Q59" s="52"/>
    </row>
    <row r="60" spans="4:17">
      <c r="D60" s="51"/>
      <c r="I60" s="51"/>
      <c r="J60" s="51"/>
      <c r="O60" s="51"/>
      <c r="Q60" s="52"/>
    </row>
    <row r="61" spans="4:17">
      <c r="D61" s="51"/>
      <c r="I61" s="51"/>
      <c r="J61" s="51"/>
      <c r="O61" s="51"/>
      <c r="Q61" s="52"/>
    </row>
    <row r="62" spans="4:17">
      <c r="D62" s="51"/>
      <c r="I62" s="51"/>
      <c r="J62" s="51"/>
      <c r="O62" s="51"/>
      <c r="Q62" s="52"/>
    </row>
    <row r="63" spans="4:17">
      <c r="D63" s="51"/>
      <c r="I63" s="51"/>
      <c r="J63" s="51"/>
      <c r="O63" s="51"/>
      <c r="Q63" s="52"/>
    </row>
    <row r="64" spans="4:17">
      <c r="D64" s="51"/>
      <c r="I64" s="51"/>
      <c r="J64" s="51"/>
      <c r="O64" s="51"/>
      <c r="Q64" s="52"/>
    </row>
    <row r="65" spans="4:17">
      <c r="D65" s="51"/>
      <c r="I65" s="51"/>
      <c r="J65" s="51"/>
      <c r="O65" s="51"/>
      <c r="Q65" s="52"/>
    </row>
    <row r="66" spans="4:17">
      <c r="D66" s="51"/>
      <c r="I66" s="51"/>
      <c r="J66" s="51"/>
      <c r="O66" s="51"/>
      <c r="Q66" s="52"/>
    </row>
    <row r="67" spans="4:17">
      <c r="D67" s="51"/>
      <c r="I67" s="51"/>
      <c r="J67" s="51"/>
      <c r="O67" s="51"/>
      <c r="Q67" s="52"/>
    </row>
    <row r="68" spans="4:17">
      <c r="D68" s="51"/>
      <c r="I68" s="51"/>
      <c r="J68" s="51"/>
      <c r="O68" s="51"/>
      <c r="Q68" s="52"/>
    </row>
  </sheetData>
  <mergeCells count="31">
    <mergeCell ref="K1:K2"/>
    <mergeCell ref="L1:L2"/>
    <mergeCell ref="M1:M2"/>
    <mergeCell ref="G1:G2"/>
    <mergeCell ref="B1:B2"/>
    <mergeCell ref="C1:C2"/>
    <mergeCell ref="D1:D2"/>
    <mergeCell ref="E1:E2"/>
    <mergeCell ref="F1:F2"/>
    <mergeCell ref="A3:A4"/>
    <mergeCell ref="B3:B4"/>
    <mergeCell ref="C3:C4"/>
    <mergeCell ref="E3:E4"/>
    <mergeCell ref="F3:F4"/>
    <mergeCell ref="D3:D4"/>
    <mergeCell ref="G3:G4"/>
    <mergeCell ref="H3:H4"/>
    <mergeCell ref="P3:P4"/>
    <mergeCell ref="Q3:Q4"/>
    <mergeCell ref="I1:I2"/>
    <mergeCell ref="I3:I4"/>
    <mergeCell ref="O1:O2"/>
    <mergeCell ref="P1:P2"/>
    <mergeCell ref="Q1:Q2"/>
    <mergeCell ref="N1:N2"/>
    <mergeCell ref="J3:J4"/>
    <mergeCell ref="O3:O4"/>
    <mergeCell ref="M3:M4"/>
    <mergeCell ref="N3:N4"/>
    <mergeCell ref="H1:H2"/>
    <mergeCell ref="J1:J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C28" workbookViewId="0">
      <selection activeCell="R41" sqref="R41"/>
    </sheetView>
  </sheetViews>
  <sheetFormatPr defaultRowHeight="16.5"/>
  <sheetData>
    <row r="1" spans="1:18" ht="16.5" customHeight="1">
      <c r="B1" s="61" t="s">
        <v>5</v>
      </c>
      <c r="C1" s="61" t="s">
        <v>6</v>
      </c>
      <c r="D1" s="61" t="s">
        <v>951</v>
      </c>
      <c r="E1" s="61" t="s">
        <v>8</v>
      </c>
      <c r="F1" s="61" t="s">
        <v>952</v>
      </c>
      <c r="G1" s="61" t="s">
        <v>952</v>
      </c>
      <c r="H1" s="61" t="s">
        <v>11</v>
      </c>
      <c r="I1" s="61" t="s">
        <v>967</v>
      </c>
      <c r="J1" s="61" t="s">
        <v>968</v>
      </c>
      <c r="K1" s="61" t="s">
        <v>970</v>
      </c>
      <c r="L1" s="61" t="s">
        <v>971</v>
      </c>
      <c r="M1" s="61" t="s">
        <v>954</v>
      </c>
      <c r="N1" s="61" t="s">
        <v>955</v>
      </c>
      <c r="O1" s="61" t="s">
        <v>969</v>
      </c>
      <c r="P1" s="61" t="s">
        <v>15</v>
      </c>
      <c r="Q1" s="61" t="s">
        <v>956</v>
      </c>
    </row>
    <row r="2" spans="1:18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>
      <c r="A3">
        <v>1</v>
      </c>
      <c r="B3">
        <f>IFERROR(SMALL(청솔누적!B:B,청솔짭!$A3),"")</f>
        <v>500.7</v>
      </c>
      <c r="C3">
        <f>IFERROR(SMALL(청솔누적!C:C,청솔짭!$A3),"")</f>
        <v>564.5</v>
      </c>
      <c r="D3">
        <f>IFERROR(SMALL(청솔누적!D:D,청솔짭!$A3),"")</f>
        <v>843.43669949880223</v>
      </c>
      <c r="E3">
        <f>IFERROR(SMALL(청솔누적!E:E,청솔짭!$A3),"")</f>
        <v>502.7</v>
      </c>
      <c r="F3">
        <f>IFERROR(SMALL(청솔누적!F:F,청솔짭!$A3),"")</f>
        <v>629.1</v>
      </c>
      <c r="G3">
        <f>IFERROR(SMALL(청솔누적!G:G,청솔짭!$A3),"")</f>
        <v>631.1</v>
      </c>
      <c r="H3">
        <f>IFERROR(SMALL(청솔누적!H:H,청솔짭!$A3),"")</f>
        <v>939</v>
      </c>
      <c r="I3" t="str">
        <f>IFERROR(SMALL(청솔누적!I:I,청솔짭!$A3),"")</f>
        <v/>
      </c>
      <c r="J3" t="str">
        <f>IFERROR(SMALL(청솔누적!J:J,청솔짭!$A3),"")</f>
        <v/>
      </c>
      <c r="K3">
        <f>IFERROR(SMALL(청솔누적!K:K,청솔짭!$A3),"")</f>
        <v>437.4</v>
      </c>
      <c r="L3">
        <f>IFERROR(SMALL(청솔누적!L:L,청솔짭!$A3),"")</f>
        <v>437.6</v>
      </c>
      <c r="M3">
        <f>IFERROR(SMALL(청솔누적!M:M,청솔짭!$A3),"")</f>
        <v>748.6</v>
      </c>
      <c r="N3">
        <f>IFERROR(SMALL(청솔누적!N:N,청솔짭!$A3),"")</f>
        <v>740.3</v>
      </c>
      <c r="O3" t="str">
        <f>IFERROR(SMALL(청솔누적!O:O,청솔짭!$A3),"")</f>
        <v/>
      </c>
      <c r="P3">
        <f>IFERROR(SMALL(청솔누적!P:P,청솔짭!$A3),"")</f>
        <v>625.1</v>
      </c>
      <c r="Q3">
        <f>IFERROR(SMALL(청솔누적!Q:Q,청솔짭!$A3),"")</f>
        <v>62.5</v>
      </c>
      <c r="R3" s="33">
        <f>IFERROR(LARGE(청솔누적!A:A,청솔짭!$A3)/100,"")</f>
        <v>7.400000000000001E-2</v>
      </c>
    </row>
    <row r="4" spans="1:18">
      <c r="A4">
        <v>2</v>
      </c>
      <c r="B4">
        <f>IFERROR(SMALL(청솔누적!B:B,청솔짭!$A4),"")</f>
        <v>501.8</v>
      </c>
      <c r="C4">
        <f>IFERROR(SMALL(청솔누적!C:C,청솔짭!$A4),"")</f>
        <v>565.6</v>
      </c>
      <c r="D4">
        <f>IFERROR(SMALL(청솔누적!D:D,청솔짭!$A4),"")</f>
        <v>845.08024311164309</v>
      </c>
      <c r="E4">
        <f>IFERROR(SMALL(청솔누적!E:E,청솔짭!$A4),"")</f>
        <v>503.6</v>
      </c>
      <c r="F4">
        <f>IFERROR(SMALL(청솔누적!F:F,청솔짭!$A4),"")</f>
        <v>630.4</v>
      </c>
      <c r="G4">
        <f>IFERROR(SMALL(청솔누적!G:G,청솔짭!$A4),"")</f>
        <v>632.29999999999995</v>
      </c>
      <c r="H4">
        <f>IFERROR(SMALL(청솔누적!H:H,청솔짭!$A4),"")</f>
        <v>940.7</v>
      </c>
      <c r="I4" t="str">
        <f>IFERROR(SMALL(청솔누적!I:I,청솔짭!$A4),"")</f>
        <v/>
      </c>
      <c r="J4" t="str">
        <f>IFERROR(SMALL(청솔누적!J:J,청솔짭!$A4),"")</f>
        <v/>
      </c>
      <c r="K4">
        <f>IFERROR(SMALL(청솔누적!K:K,청솔짭!$A4),"")</f>
        <v>438.3</v>
      </c>
      <c r="L4">
        <f>IFERROR(SMALL(청솔누적!L:L,청솔짭!$A4),"")</f>
        <v>438.6</v>
      </c>
      <c r="M4">
        <f>IFERROR(SMALL(청솔누적!M:M,청솔짭!$A4),"")</f>
        <v>750.3</v>
      </c>
      <c r="N4">
        <f>IFERROR(SMALL(청솔누적!N:N,청솔짭!$A4),"")</f>
        <v>741.8</v>
      </c>
      <c r="O4" t="str">
        <f>IFERROR(SMALL(청솔누적!O:O,청솔짭!$A4),"")</f>
        <v/>
      </c>
      <c r="P4">
        <f>IFERROR(SMALL(청솔누적!P:P,청솔짭!$A4),"")</f>
        <v>626.70000000000005</v>
      </c>
      <c r="Q4">
        <f>IFERROR(SMALL(청솔누적!Q:Q,청솔짭!$A4),"")</f>
        <v>62.625</v>
      </c>
      <c r="R4" s="33">
        <f>IFERROR(LARGE(청솔누적!A:A,청솔짭!$A4)/100,"")</f>
        <v>7.0000000000000007E-2</v>
      </c>
    </row>
    <row r="5" spans="1:18">
      <c r="A5">
        <v>3</v>
      </c>
      <c r="B5">
        <f>IFERROR(SMALL(청솔누적!B:B,청솔짭!$A5),"")</f>
        <v>502.8</v>
      </c>
      <c r="C5">
        <f>IFERROR(SMALL(청솔누적!C:C,청솔짭!$A5),"")</f>
        <v>566.70000000000005</v>
      </c>
      <c r="D5">
        <f>IFERROR(SMALL(청솔누적!D:D,청솔짭!$A5),"")</f>
        <v>846.72378672448417</v>
      </c>
      <c r="E5">
        <f>IFERROR(SMALL(청솔누적!E:E,청솔짭!$A5),"")</f>
        <v>504.6</v>
      </c>
      <c r="F5">
        <f>IFERROR(SMALL(청솔누적!F:F,청솔짭!$A5),"")</f>
        <v>631.9</v>
      </c>
      <c r="G5">
        <f>IFERROR(SMALL(청솔누적!G:G,청솔짭!$A5),"")</f>
        <v>633.70000000000005</v>
      </c>
      <c r="H5">
        <f>IFERROR(SMALL(청솔누적!H:H,청솔짭!$A5),"")</f>
        <v>942.5</v>
      </c>
      <c r="I5" t="str">
        <f>IFERROR(SMALL(청솔누적!I:I,청솔짭!$A5),"")</f>
        <v/>
      </c>
      <c r="J5" t="str">
        <f>IFERROR(SMALL(청솔누적!J:J,청솔짭!$A5),"")</f>
        <v/>
      </c>
      <c r="K5">
        <f>IFERROR(SMALL(청솔누적!K:K,청솔짭!$A5),"")</f>
        <v>439.1</v>
      </c>
      <c r="L5">
        <f>IFERROR(SMALL(청솔누적!L:L,청솔짭!$A5),"")</f>
        <v>439.5</v>
      </c>
      <c r="M5">
        <f>IFERROR(SMALL(청솔누적!M:M,청솔짭!$A5),"")</f>
        <v>752</v>
      </c>
      <c r="N5">
        <f>IFERROR(SMALL(청솔누적!N:N,청솔짭!$A5),"")</f>
        <v>743.3</v>
      </c>
      <c r="O5" t="str">
        <f>IFERROR(SMALL(청솔누적!O:O,청솔짭!$A5),"")</f>
        <v/>
      </c>
      <c r="P5">
        <f>IFERROR(SMALL(청솔누적!P:P,청솔짭!$A5),"")</f>
        <v>628.1</v>
      </c>
      <c r="Q5">
        <f>IFERROR(SMALL(청솔누적!Q:Q,청솔짭!$A5),"")</f>
        <v>62.75</v>
      </c>
      <c r="R5" s="33">
        <f>IFERROR(LARGE(청솔누적!A:A,청솔짭!$A5)/100,"")</f>
        <v>6.6000000000000003E-2</v>
      </c>
    </row>
    <row r="6" spans="1:18">
      <c r="A6">
        <v>4</v>
      </c>
      <c r="B6">
        <f>IFERROR(SMALL(청솔누적!B:B,청솔짭!$A6),"")</f>
        <v>503.7</v>
      </c>
      <c r="C6">
        <f>IFERROR(SMALL(청솔누적!C:C,청솔짭!$A6),"")</f>
        <v>567.79999999999995</v>
      </c>
      <c r="D6">
        <f>IFERROR(SMALL(청솔누적!D:D,청솔짭!$A6),"")</f>
        <v>848.3673303373248</v>
      </c>
      <c r="E6">
        <f>IFERROR(SMALL(청솔누적!E:E,청솔짭!$A6),"")</f>
        <v>505.5</v>
      </c>
      <c r="F6">
        <f>IFERROR(SMALL(청솔누적!F:F,청솔짭!$A6),"")</f>
        <v>633</v>
      </c>
      <c r="G6">
        <f>IFERROR(SMALL(청솔누적!G:G,청솔짭!$A6),"")</f>
        <v>634.70000000000005</v>
      </c>
      <c r="H6">
        <f>IFERROR(SMALL(청솔누적!H:H,청솔짭!$A6),"")</f>
        <v>944.3</v>
      </c>
      <c r="I6" t="str">
        <f>IFERROR(SMALL(청솔누적!I:I,청솔짭!$A6),"")</f>
        <v/>
      </c>
      <c r="J6" t="str">
        <f>IFERROR(SMALL(청솔누적!J:J,청솔짭!$A6),"")</f>
        <v/>
      </c>
      <c r="K6">
        <f>IFERROR(SMALL(청솔누적!K:K,청솔짭!$A6),"")</f>
        <v>439.9</v>
      </c>
      <c r="L6">
        <f>IFERROR(SMALL(청솔누적!L:L,청솔짭!$A6),"")</f>
        <v>440.4</v>
      </c>
      <c r="M6">
        <f>IFERROR(SMALL(청솔누적!M:M,청솔짭!$A6),"")</f>
        <v>753.7</v>
      </c>
      <c r="N6">
        <f>IFERROR(SMALL(청솔누적!N:N,청솔짭!$A6),"")</f>
        <v>744.7</v>
      </c>
      <c r="O6" t="str">
        <f>IFERROR(SMALL(청솔누적!O:O,청솔짭!$A6),"")</f>
        <v/>
      </c>
      <c r="P6">
        <f>IFERROR(SMALL(청솔누적!P:P,청솔짭!$A6),"")</f>
        <v>629.5</v>
      </c>
      <c r="Q6">
        <f>IFERROR(SMALL(청솔누적!Q:Q,청솔짭!$A6),"")</f>
        <v>62.875</v>
      </c>
      <c r="R6" s="33">
        <f>IFERROR(LARGE(청솔누적!A:A,청솔짭!$A6)/100,"")</f>
        <v>6.2E-2</v>
      </c>
    </row>
    <row r="7" spans="1:18">
      <c r="A7">
        <v>5</v>
      </c>
      <c r="B7">
        <f>IFERROR(SMALL(청솔누적!B:B,청솔짭!$A7),"")</f>
        <v>504.6</v>
      </c>
      <c r="C7">
        <f>IFERROR(SMALL(청솔누적!C:C,청솔짭!$A7),"")</f>
        <v>568.9</v>
      </c>
      <c r="D7">
        <f>IFERROR(SMALL(청솔누적!D:D,청솔짭!$A7),"")</f>
        <v>850.01087395016577</v>
      </c>
      <c r="E7">
        <f>IFERROR(SMALL(청솔누적!E:E,청솔짭!$A7),"")</f>
        <v>506.4</v>
      </c>
      <c r="F7">
        <f>IFERROR(SMALL(청솔누적!F:F,청솔짭!$A7),"")</f>
        <v>634.5</v>
      </c>
      <c r="G7">
        <f>IFERROR(SMALL(청솔누적!G:G,청솔짭!$A7),"")</f>
        <v>636.20000000000005</v>
      </c>
      <c r="H7">
        <f>IFERROR(SMALL(청솔누적!H:H,청솔짭!$A7),"")</f>
        <v>946.1</v>
      </c>
      <c r="I7" t="str">
        <f>IFERROR(SMALL(청솔누적!I:I,청솔짭!$A7),"")</f>
        <v/>
      </c>
      <c r="J7" t="str">
        <f>IFERROR(SMALL(청솔누적!J:J,청솔짭!$A7),"")</f>
        <v/>
      </c>
      <c r="K7">
        <f>IFERROR(SMALL(청솔누적!K:K,청솔짭!$A7),"")</f>
        <v>440.7</v>
      </c>
      <c r="L7">
        <f>IFERROR(SMALL(청솔누적!L:L,청솔짭!$A7),"")</f>
        <v>441.3</v>
      </c>
      <c r="M7">
        <f>IFERROR(SMALL(청솔누적!M:M,청솔짭!$A7),"")</f>
        <v>755.4</v>
      </c>
      <c r="N7">
        <f>IFERROR(SMALL(청솔누적!N:N,청솔짭!$A7),"")</f>
        <v>746.1</v>
      </c>
      <c r="O7" t="str">
        <f>IFERROR(SMALL(청솔누적!O:O,청솔짭!$A7),"")</f>
        <v/>
      </c>
      <c r="P7">
        <f>IFERROR(SMALL(청솔누적!P:P,청솔짭!$A7),"")</f>
        <v>630.9</v>
      </c>
      <c r="Q7">
        <f>IFERROR(SMALL(청솔누적!Q:Q,청솔짭!$A7),"")</f>
        <v>63</v>
      </c>
      <c r="R7" s="33">
        <f>IFERROR(LARGE(청솔누적!A:A,청솔짭!$A7)/100,"")</f>
        <v>5.7999999999999996E-2</v>
      </c>
    </row>
    <row r="8" spans="1:18">
      <c r="A8">
        <v>6</v>
      </c>
      <c r="B8">
        <f>IFERROR(SMALL(청솔누적!B:B,청솔짭!$A8),"")</f>
        <v>505.6</v>
      </c>
      <c r="C8">
        <f>IFERROR(SMALL(청솔누적!C:C,청솔짭!$A8),"")</f>
        <v>570</v>
      </c>
      <c r="D8">
        <f>IFERROR(SMALL(청솔누적!D:D,청솔짭!$A8),"")</f>
        <v>851.65441756300675</v>
      </c>
      <c r="E8">
        <f>IFERROR(SMALL(청솔누적!E:E,청솔짭!$A8),"")</f>
        <v>507.3</v>
      </c>
      <c r="F8">
        <f>IFERROR(SMALL(청솔누적!F:F,청솔짭!$A8),"")</f>
        <v>635.6</v>
      </c>
      <c r="G8">
        <f>IFERROR(SMALL(청솔누적!G:G,청솔짭!$A8),"")</f>
        <v>637.20000000000005</v>
      </c>
      <c r="H8">
        <f>IFERROR(SMALL(청솔누적!H:H,청솔짭!$A8),"")</f>
        <v>947.8</v>
      </c>
      <c r="I8" t="str">
        <f>IFERROR(SMALL(청솔누적!I:I,청솔짭!$A8),"")</f>
        <v/>
      </c>
      <c r="J8" t="str">
        <f>IFERROR(SMALL(청솔누적!J:J,청솔짭!$A8),"")</f>
        <v/>
      </c>
      <c r="K8">
        <f>IFERROR(SMALL(청솔누적!K:K,청솔짭!$A8),"")</f>
        <v>441.5</v>
      </c>
      <c r="L8">
        <f>IFERROR(SMALL(청솔누적!L:L,청솔짭!$A8),"")</f>
        <v>442.2</v>
      </c>
      <c r="M8">
        <f>IFERROR(SMALL(청솔누적!M:M,청솔짭!$A8),"")</f>
        <v>757.1</v>
      </c>
      <c r="N8">
        <f>IFERROR(SMALL(청솔누적!N:N,청솔짭!$A8),"")</f>
        <v>748</v>
      </c>
      <c r="O8" t="str">
        <f>IFERROR(SMALL(청솔누적!O:O,청솔짭!$A8),"")</f>
        <v/>
      </c>
      <c r="P8">
        <f>IFERROR(SMALL(청솔누적!P:P,청솔짭!$A8),"")</f>
        <v>632.29999999999995</v>
      </c>
      <c r="Q8">
        <f>IFERROR(SMALL(청솔누적!Q:Q,청솔짭!$A8),"")</f>
        <v>63.125</v>
      </c>
      <c r="R8" s="33">
        <f>IFERROR(LARGE(청솔누적!A:A,청솔짭!$A8)/100,"")</f>
        <v>5.4000000000000006E-2</v>
      </c>
    </row>
    <row r="9" spans="1:18">
      <c r="A9">
        <v>7</v>
      </c>
      <c r="B9">
        <f>IFERROR(SMALL(청솔누적!B:B,청솔짭!$A9),"")</f>
        <v>506.5</v>
      </c>
      <c r="C9">
        <f>IFERROR(SMALL(청솔누적!C:C,청솔짭!$A9),"")</f>
        <v>571.20000000000005</v>
      </c>
      <c r="D9">
        <f>IFERROR(SMALL(청솔누적!D:D,청솔짭!$A9),"")</f>
        <v>853.4473742315605</v>
      </c>
      <c r="E9">
        <f>IFERROR(SMALL(청솔누적!E:E,청솔짭!$A9),"")</f>
        <v>508.2</v>
      </c>
      <c r="F9">
        <f>IFERROR(SMALL(청솔누적!F:F,청솔짭!$A9),"")</f>
        <v>636.79999999999995</v>
      </c>
      <c r="G9">
        <f>IFERROR(SMALL(청솔누적!G:G,청솔짭!$A9),"")</f>
        <v>638.29999999999995</v>
      </c>
      <c r="H9">
        <f>IFERROR(SMALL(청솔누적!H:H,청솔짭!$A9),"")</f>
        <v>949.7</v>
      </c>
      <c r="I9" t="str">
        <f>IFERROR(SMALL(청솔누적!I:I,청솔짭!$A9),"")</f>
        <v/>
      </c>
      <c r="J9" t="str">
        <f>IFERROR(SMALL(청솔누적!J:J,청솔짭!$A9),"")</f>
        <v/>
      </c>
      <c r="K9">
        <f>IFERROR(SMALL(청솔누적!K:K,청솔짭!$A9),"")</f>
        <v>442.3</v>
      </c>
      <c r="L9">
        <f>IFERROR(SMALL(청솔누적!L:L,청솔짭!$A9),"")</f>
        <v>443.1</v>
      </c>
      <c r="M9">
        <f>IFERROR(SMALL(청솔누적!M:M,청솔짭!$A9),"")</f>
        <v>758.8</v>
      </c>
      <c r="N9">
        <f>IFERROR(SMALL(청솔누적!N:N,청솔짭!$A9),"")</f>
        <v>749.9</v>
      </c>
      <c r="O9" t="str">
        <f>IFERROR(SMALL(청솔누적!O:O,청솔짭!$A9),"")</f>
        <v/>
      </c>
      <c r="P9">
        <f>IFERROR(SMALL(청솔누적!P:P,청솔짭!$A9),"")</f>
        <v>633.70000000000005</v>
      </c>
      <c r="Q9">
        <f>IFERROR(SMALL(청솔누적!Q:Q,청솔짭!$A9),"")</f>
        <v>63.25</v>
      </c>
      <c r="R9" s="33">
        <f>IFERROR(LARGE(청솔누적!A:A,청솔짭!$A9)/100,"")</f>
        <v>0.05</v>
      </c>
    </row>
    <row r="10" spans="1:18">
      <c r="A10">
        <v>8</v>
      </c>
      <c r="B10">
        <f>IFERROR(SMALL(청솔누적!B:B,청솔짭!$A10),"")</f>
        <v>507.4</v>
      </c>
      <c r="C10">
        <f>IFERROR(SMALL(청솔누적!C:C,청솔짭!$A10),"")</f>
        <v>572.29999999999995</v>
      </c>
      <c r="D10">
        <f>IFERROR(SMALL(청솔누적!D:D,청솔짭!$A10),"")</f>
        <v>855.09091784440113</v>
      </c>
      <c r="E10">
        <f>IFERROR(SMALL(청솔누적!E:E,청솔짭!$A10),"")</f>
        <v>509.1</v>
      </c>
      <c r="F10">
        <f>IFERROR(SMALL(청솔누적!F:F,청솔짭!$A10),"")</f>
        <v>637.9</v>
      </c>
      <c r="G10">
        <f>IFERROR(SMALL(청솔누적!G:G,청솔짭!$A10),"")</f>
        <v>639.29999999999995</v>
      </c>
      <c r="H10">
        <f>IFERROR(SMALL(청솔누적!H:H,청솔짭!$A10),"")</f>
        <v>951.5</v>
      </c>
      <c r="I10" t="str">
        <f>IFERROR(SMALL(청솔누적!I:I,청솔짭!$A10),"")</f>
        <v/>
      </c>
      <c r="J10" t="str">
        <f>IFERROR(SMALL(청솔누적!J:J,청솔짭!$A10),"")</f>
        <v/>
      </c>
      <c r="K10">
        <f>IFERROR(SMALL(청솔누적!K:K,청솔짭!$A10),"")</f>
        <v>443.1</v>
      </c>
      <c r="L10">
        <f>IFERROR(SMALL(청솔누적!L:L,청솔짭!$A10),"")</f>
        <v>444</v>
      </c>
      <c r="M10">
        <f>IFERROR(SMALL(청솔누적!M:M,청솔짭!$A10),"")</f>
        <v>760.5</v>
      </c>
      <c r="N10">
        <f>IFERROR(SMALL(청솔누적!N:N,청솔짭!$A10),"")</f>
        <v>751.1</v>
      </c>
      <c r="O10" t="str">
        <f>IFERROR(SMALL(청솔누적!O:O,청솔짭!$A10),"")</f>
        <v/>
      </c>
      <c r="P10">
        <f>IFERROR(SMALL(청솔누적!P:P,청솔짭!$A10),"")</f>
        <v>635.1</v>
      </c>
      <c r="Q10">
        <f>IFERROR(SMALL(청솔누적!Q:Q,청솔짭!$A10),"")</f>
        <v>63.375</v>
      </c>
      <c r="R10" s="33">
        <f>IFERROR(LARGE(청솔누적!A:A,청솔짭!$A10)/100,"")</f>
        <v>4.7E-2</v>
      </c>
    </row>
    <row r="11" spans="1:18">
      <c r="A11">
        <v>9</v>
      </c>
      <c r="B11">
        <f>IFERROR(SMALL(청솔누적!B:B,청솔짭!$A11),"")</f>
        <v>508.4</v>
      </c>
      <c r="C11">
        <f>IFERROR(SMALL(청솔누적!C:C,청솔짭!$A11),"")</f>
        <v>573.4</v>
      </c>
      <c r="D11">
        <f>IFERROR(SMALL(청솔누적!D:D,청솔짭!$A11),"")</f>
        <v>856.73446145724222</v>
      </c>
      <c r="E11">
        <f>IFERROR(SMALL(청솔누적!E:E,청솔짭!$A11),"")</f>
        <v>510</v>
      </c>
      <c r="F11">
        <f>IFERROR(SMALL(청솔누적!F:F,청솔짭!$A11),"")</f>
        <v>639</v>
      </c>
      <c r="G11">
        <f>IFERROR(SMALL(청솔누적!G:G,청솔짭!$A11),"")</f>
        <v>640.29999999999995</v>
      </c>
      <c r="H11">
        <f>IFERROR(SMALL(청솔누적!H:H,청솔짭!$A11),"")</f>
        <v>953.3</v>
      </c>
      <c r="I11" t="str">
        <f>IFERROR(SMALL(청솔누적!I:I,청솔짭!$A11),"")</f>
        <v/>
      </c>
      <c r="J11" t="str">
        <f>IFERROR(SMALL(청솔누적!J:J,청솔짭!$A11),"")</f>
        <v/>
      </c>
      <c r="K11">
        <f>IFERROR(SMALL(청솔누적!K:K,청솔짭!$A11),"")</f>
        <v>443.9</v>
      </c>
      <c r="L11">
        <f>IFERROR(SMALL(청솔누적!L:L,청솔짭!$A11),"")</f>
        <v>444.9</v>
      </c>
      <c r="M11">
        <f>IFERROR(SMALL(청솔누적!M:M,청솔짭!$A11),"")</f>
        <v>762.2</v>
      </c>
      <c r="N11">
        <f>IFERROR(SMALL(청솔누적!N:N,청솔짭!$A11),"")</f>
        <v>752.4</v>
      </c>
      <c r="O11" t="str">
        <f>IFERROR(SMALL(청솔누적!O:O,청솔짭!$A11),"")</f>
        <v/>
      </c>
      <c r="P11">
        <f>IFERROR(SMALL(청솔누적!P:P,청솔짭!$A11),"")</f>
        <v>636.5</v>
      </c>
      <c r="Q11">
        <f>IFERROR(SMALL(청솔누적!Q:Q,청솔짭!$A11),"")</f>
        <v>63.5</v>
      </c>
      <c r="R11" s="33">
        <f>IFERROR(LARGE(청솔누적!A:A,청솔짭!$A11)/100,"")</f>
        <v>4.4000000000000004E-2</v>
      </c>
    </row>
    <row r="12" spans="1:18">
      <c r="A12">
        <v>10</v>
      </c>
      <c r="B12">
        <f>IFERROR(SMALL(청솔누적!B:B,청솔짭!$A12),"")</f>
        <v>509.5</v>
      </c>
      <c r="C12">
        <f>IFERROR(SMALL(청솔누적!C:C,청솔짭!$A12),"")</f>
        <v>574.5</v>
      </c>
      <c r="D12">
        <f>IFERROR(SMALL(청솔누적!D:D,청솔짭!$A12),"")</f>
        <v>858.37800507008308</v>
      </c>
      <c r="E12">
        <f>IFERROR(SMALL(청솔누적!E:E,청솔짭!$A12),"")</f>
        <v>510.9</v>
      </c>
      <c r="F12">
        <f>IFERROR(SMALL(청솔누적!F:F,청솔짭!$A12),"")</f>
        <v>640.5</v>
      </c>
      <c r="G12">
        <f>IFERROR(SMALL(청솔누적!G:G,청솔짭!$A12),"")</f>
        <v>641.79999999999995</v>
      </c>
      <c r="H12">
        <f>IFERROR(SMALL(청솔누적!H:H,청솔짭!$A12),"")</f>
        <v>955</v>
      </c>
      <c r="I12" t="str">
        <f>IFERROR(SMALL(청솔누적!I:I,청솔짭!$A12),"")</f>
        <v/>
      </c>
      <c r="J12" t="str">
        <f>IFERROR(SMALL(청솔누적!J:J,청솔짭!$A12),"")</f>
        <v/>
      </c>
      <c r="K12">
        <f>IFERROR(SMALL(청솔누적!K:K,청솔짭!$A12),"")</f>
        <v>444.7</v>
      </c>
      <c r="L12">
        <f>IFERROR(SMALL(청솔누적!L:L,청솔짭!$A12),"")</f>
        <v>445.8</v>
      </c>
      <c r="M12">
        <f>IFERROR(SMALL(청솔누적!M:M,청솔짭!$A12),"")</f>
        <v>763.9</v>
      </c>
      <c r="N12">
        <f>IFERROR(SMALL(청솔누적!N:N,청솔짭!$A12),"")</f>
        <v>753.7</v>
      </c>
      <c r="O12" t="str">
        <f>IFERROR(SMALL(청솔누적!O:O,청솔짭!$A12),"")</f>
        <v/>
      </c>
      <c r="P12">
        <f>IFERROR(SMALL(청솔누적!P:P,청솔짭!$A12),"")</f>
        <v>637.9</v>
      </c>
      <c r="Q12">
        <f>IFERROR(SMALL(청솔누적!Q:Q,청솔짭!$A12),"")</f>
        <v>63.625</v>
      </c>
      <c r="R12" s="33">
        <f>IFERROR(LARGE(청솔누적!A:A,청솔짭!$A12)/100,"")</f>
        <v>4.0999999999999995E-2</v>
      </c>
    </row>
    <row r="13" spans="1:18">
      <c r="A13">
        <v>11</v>
      </c>
      <c r="B13">
        <f>IFERROR(SMALL(청솔누적!B:B,청솔짭!$A13),"")</f>
        <v>510.6</v>
      </c>
      <c r="C13">
        <f>IFERROR(SMALL(청솔누적!C:C,청솔짭!$A13),"")</f>
        <v>575.5</v>
      </c>
      <c r="D13">
        <f>IFERROR(SMALL(청솔누적!D:D,청솔짭!$A13),"")</f>
        <v>859.87213562721115</v>
      </c>
      <c r="E13">
        <f>IFERROR(SMALL(청솔누적!E:E,청솔짭!$A13),"")</f>
        <v>511.8</v>
      </c>
      <c r="F13">
        <f>IFERROR(SMALL(청솔누적!F:F,청솔짭!$A13),"")</f>
        <v>642.1</v>
      </c>
      <c r="G13">
        <f>IFERROR(SMALL(청솔누적!G:G,청솔짭!$A13),"")</f>
        <v>643.29999999999995</v>
      </c>
      <c r="H13">
        <f>IFERROR(SMALL(청솔누적!H:H,청솔짭!$A13),"")</f>
        <v>956.7</v>
      </c>
      <c r="I13" t="str">
        <f>IFERROR(SMALL(청솔누적!I:I,청솔짭!$A13),"")</f>
        <v/>
      </c>
      <c r="J13" t="str">
        <f>IFERROR(SMALL(청솔누적!J:J,청솔짭!$A13),"")</f>
        <v/>
      </c>
      <c r="K13">
        <f>IFERROR(SMALL(청솔누적!K:K,청솔짭!$A13),"")</f>
        <v>445.5</v>
      </c>
      <c r="L13">
        <f>IFERROR(SMALL(청솔누적!L:L,청솔짭!$A13),"")</f>
        <v>446.7</v>
      </c>
      <c r="M13">
        <f>IFERROR(SMALL(청솔누적!M:M,청솔짭!$A13),"")</f>
        <v>765.6</v>
      </c>
      <c r="N13">
        <f>IFERROR(SMALL(청솔누적!N:N,청솔짭!$A13),"")</f>
        <v>755.2</v>
      </c>
      <c r="O13" t="str">
        <f>IFERROR(SMALL(청솔누적!O:O,청솔짭!$A13),"")</f>
        <v/>
      </c>
      <c r="P13">
        <f>IFERROR(SMALL(청솔누적!P:P,청솔짭!$A13),"")</f>
        <v>639.29999999999995</v>
      </c>
      <c r="Q13">
        <f>IFERROR(SMALL(청솔누적!Q:Q,청솔짭!$A13),"")</f>
        <v>63.75</v>
      </c>
      <c r="R13" s="33">
        <f>IFERROR(LARGE(청솔누적!A:A,청솔짭!$A13)/100,"")</f>
        <v>3.7999999999999999E-2</v>
      </c>
    </row>
    <row r="14" spans="1:18">
      <c r="A14">
        <v>12</v>
      </c>
      <c r="B14">
        <f>IFERROR(SMALL(청솔누적!B:B,청솔짭!$A14),"")</f>
        <v>511.5</v>
      </c>
      <c r="C14">
        <f>IFERROR(SMALL(청솔누적!C:C,청솔짭!$A14),"")</f>
        <v>576.6</v>
      </c>
      <c r="D14">
        <f>IFERROR(SMALL(청솔누적!D:D,청솔짭!$A14),"")</f>
        <v>861.51567924005201</v>
      </c>
      <c r="E14">
        <f>IFERROR(SMALL(청솔누적!E:E,청솔짭!$A14),"")</f>
        <v>512.70000000000005</v>
      </c>
      <c r="F14">
        <f>IFERROR(SMALL(청솔누적!F:F,청솔짭!$A14),"")</f>
        <v>643.4</v>
      </c>
      <c r="G14">
        <f>IFERROR(SMALL(청솔누적!G:G,청솔짭!$A14),"")</f>
        <v>644.5</v>
      </c>
      <c r="H14">
        <f>IFERROR(SMALL(청솔누적!H:H,청솔짭!$A14),"")</f>
        <v>958.5</v>
      </c>
      <c r="I14" t="str">
        <f>IFERROR(SMALL(청솔누적!I:I,청솔짭!$A14),"")</f>
        <v/>
      </c>
      <c r="J14" t="str">
        <f>IFERROR(SMALL(청솔누적!J:J,청솔짭!$A14),"")</f>
        <v/>
      </c>
      <c r="K14">
        <f>IFERROR(SMALL(청솔누적!K:K,청솔짭!$A14),"")</f>
        <v>446.4</v>
      </c>
      <c r="L14">
        <f>IFERROR(SMALL(청솔누적!L:L,청솔짭!$A14),"")</f>
        <v>447.7</v>
      </c>
      <c r="M14">
        <f>IFERROR(SMALL(청솔누적!M:M,청솔짭!$A14),"")</f>
        <v>767.3</v>
      </c>
      <c r="N14">
        <f>IFERROR(SMALL(청솔누적!N:N,청솔짭!$A14),"")</f>
        <v>756.8</v>
      </c>
      <c r="O14" t="str">
        <f>IFERROR(SMALL(청솔누적!O:O,청솔짭!$A14),"")</f>
        <v/>
      </c>
      <c r="P14">
        <f>IFERROR(SMALL(청솔누적!P:P,청솔짭!$A14),"")</f>
        <v>640.6</v>
      </c>
      <c r="Q14">
        <f>IFERROR(SMALL(청솔누적!Q:Q,청솔짭!$A14),"")</f>
        <v>63.875</v>
      </c>
      <c r="R14" s="33">
        <f>IFERROR(LARGE(청솔누적!A:A,청솔짭!$A14)/100,"")</f>
        <v>3.5000000000000003E-2</v>
      </c>
    </row>
    <row r="15" spans="1:18">
      <c r="A15">
        <v>13</v>
      </c>
      <c r="B15">
        <f>IFERROR(SMALL(청솔누적!B:B,청솔짭!$A15),"")</f>
        <v>512.6</v>
      </c>
      <c r="C15">
        <f>IFERROR(SMALL(청솔누적!C:C,청솔짭!$A15),"")</f>
        <v>577.70000000000005</v>
      </c>
      <c r="D15">
        <f>IFERROR(SMALL(청솔누적!D:D,청솔짭!$A15),"")</f>
        <v>863.15922285289298</v>
      </c>
      <c r="E15">
        <f>IFERROR(SMALL(청솔누적!E:E,청솔짭!$A15),"")</f>
        <v>513.70000000000005</v>
      </c>
      <c r="F15">
        <f>IFERROR(SMALL(청솔누적!F:F,청솔짭!$A15),"")</f>
        <v>644.5</v>
      </c>
      <c r="G15">
        <f>IFERROR(SMALL(청솔누적!G:G,청솔짭!$A15),"")</f>
        <v>645.5</v>
      </c>
      <c r="H15">
        <f>IFERROR(SMALL(청솔누적!H:H,청솔짭!$A15),"")</f>
        <v>960.2</v>
      </c>
      <c r="I15" t="str">
        <f>IFERROR(SMALL(청솔누적!I:I,청솔짭!$A15),"")</f>
        <v/>
      </c>
      <c r="J15" t="str">
        <f>IFERROR(SMALL(청솔누적!J:J,청솔짭!$A15),"")</f>
        <v/>
      </c>
      <c r="K15">
        <f>IFERROR(SMALL(청솔누적!K:K,청솔짭!$A15),"")</f>
        <v>447.2</v>
      </c>
      <c r="L15">
        <f>IFERROR(SMALL(청솔누적!L:L,청솔짭!$A15),"")</f>
        <v>448.6</v>
      </c>
      <c r="M15">
        <f>IFERROR(SMALL(청솔누적!M:M,청솔짭!$A15),"")</f>
        <v>768.9</v>
      </c>
      <c r="N15">
        <f>IFERROR(SMALL(청솔누적!N:N,청솔짭!$A15),"")</f>
        <v>758.6</v>
      </c>
      <c r="O15" t="str">
        <f>IFERROR(SMALL(청솔누적!O:O,청솔짭!$A15),"")</f>
        <v/>
      </c>
      <c r="P15">
        <f>IFERROR(SMALL(청솔누적!P:P,청솔짭!$A15),"")</f>
        <v>642.1</v>
      </c>
      <c r="Q15">
        <f>IFERROR(SMALL(청솔누적!Q:Q,청솔짭!$A15),"")</f>
        <v>64</v>
      </c>
      <c r="R15" s="33">
        <f>IFERROR(LARGE(청솔누적!A:A,청솔짭!$A15)/100,"")</f>
        <v>3.2000000000000001E-2</v>
      </c>
    </row>
    <row r="16" spans="1:18">
      <c r="A16">
        <v>14</v>
      </c>
      <c r="B16">
        <f>IFERROR(SMALL(청솔누적!B:B,청솔짭!$A16),"")</f>
        <v>513.70000000000005</v>
      </c>
      <c r="C16">
        <f>IFERROR(SMALL(청솔누적!C:C,청솔짭!$A16),"")</f>
        <v>578.79999999999995</v>
      </c>
      <c r="D16">
        <f>IFERROR(SMALL(청솔누적!D:D,청솔짭!$A16),"")</f>
        <v>864.80276646573373</v>
      </c>
      <c r="E16">
        <f>IFERROR(SMALL(청솔누적!E:E,청솔짭!$A16),"")</f>
        <v>514.6</v>
      </c>
      <c r="F16">
        <f>IFERROR(SMALL(청솔누적!F:F,청솔짭!$A16),"")</f>
        <v>646</v>
      </c>
      <c r="G16">
        <f>IFERROR(SMALL(청솔누적!G:G,청솔짭!$A16),"")</f>
        <v>646.9</v>
      </c>
      <c r="H16">
        <f>IFERROR(SMALL(청솔누적!H:H,청솔짭!$A16),"")</f>
        <v>961.9</v>
      </c>
      <c r="I16" t="str">
        <f>IFERROR(SMALL(청솔누적!I:I,청솔짭!$A16),"")</f>
        <v/>
      </c>
      <c r="J16" t="str">
        <f>IFERROR(SMALL(청솔누적!J:J,청솔짭!$A16),"")</f>
        <v/>
      </c>
      <c r="K16">
        <f>IFERROR(SMALL(청솔누적!K:K,청솔짭!$A16),"")</f>
        <v>448</v>
      </c>
      <c r="L16">
        <f>IFERROR(SMALL(청솔누적!L:L,청솔짭!$A16),"")</f>
        <v>449.5</v>
      </c>
      <c r="M16">
        <f>IFERROR(SMALL(청솔누적!M:M,청솔짭!$A16),"")</f>
        <v>770.5</v>
      </c>
      <c r="N16">
        <f>IFERROR(SMALL(청솔누적!N:N,청솔짭!$A16),"")</f>
        <v>760.4</v>
      </c>
      <c r="O16" t="str">
        <f>IFERROR(SMALL(청솔누적!O:O,청솔짭!$A16),"")</f>
        <v/>
      </c>
      <c r="P16">
        <f>IFERROR(SMALL(청솔누적!P:P,청솔짭!$A16),"")</f>
        <v>643.29999999999995</v>
      </c>
      <c r="Q16">
        <f>IFERROR(SMALL(청솔누적!Q:Q,청솔짭!$A16),"")</f>
        <v>64.125</v>
      </c>
      <c r="R16" s="33">
        <f>IFERROR(LARGE(청솔누적!A:A,청솔짭!$A16)/100,"")</f>
        <v>2.8999999999999998E-2</v>
      </c>
    </row>
    <row r="17" spans="1:18">
      <c r="A17">
        <v>15</v>
      </c>
      <c r="B17">
        <f>IFERROR(SMALL(청솔누적!B:B,청솔짭!$A17),"")</f>
        <v>514.70000000000005</v>
      </c>
      <c r="C17">
        <f>IFERROR(SMALL(청솔누적!C:C,청솔짭!$A17),"")</f>
        <v>579.9</v>
      </c>
      <c r="D17">
        <f>IFERROR(SMALL(청솔누적!D:D,청솔짭!$A17),"")</f>
        <v>866.4463100785747</v>
      </c>
      <c r="E17">
        <f>IFERROR(SMALL(청솔누적!E:E,청솔짭!$A17),"")</f>
        <v>515.5</v>
      </c>
      <c r="F17">
        <f>IFERROR(SMALL(청솔누적!F:F,청솔짭!$A17),"")</f>
        <v>647.20000000000005</v>
      </c>
      <c r="G17">
        <f>IFERROR(SMALL(청솔누적!G:G,청솔짭!$A17),"")</f>
        <v>648</v>
      </c>
      <c r="H17">
        <f>IFERROR(SMALL(청솔누적!H:H,청솔짭!$A17),"")</f>
        <v>963.6</v>
      </c>
      <c r="I17" t="str">
        <f>IFERROR(SMALL(청솔누적!I:I,청솔짭!$A17),"")</f>
        <v/>
      </c>
      <c r="J17" t="str">
        <f>IFERROR(SMALL(청솔누적!J:J,청솔짭!$A17),"")</f>
        <v/>
      </c>
      <c r="K17">
        <f>IFERROR(SMALL(청솔누적!K:K,청솔짭!$A17),"")</f>
        <v>448.8</v>
      </c>
      <c r="L17">
        <f>IFERROR(SMALL(청솔누적!L:L,청솔짭!$A17),"")</f>
        <v>450.4</v>
      </c>
      <c r="M17">
        <f>IFERROR(SMALL(청솔누적!M:M,청솔짭!$A17),"")</f>
        <v>772</v>
      </c>
      <c r="N17">
        <f>IFERROR(SMALL(청솔누적!N:N,청솔짭!$A17),"")</f>
        <v>763</v>
      </c>
      <c r="O17" t="str">
        <f>IFERROR(SMALL(청솔누적!O:O,청솔짭!$A17),"")</f>
        <v/>
      </c>
      <c r="P17">
        <f>IFERROR(SMALL(청솔누적!P:P,청솔짭!$A17),"")</f>
        <v>644.5</v>
      </c>
      <c r="Q17">
        <f>IFERROR(SMALL(청솔누적!Q:Q,청솔짭!$A17),"")</f>
        <v>64.25</v>
      </c>
      <c r="R17" s="33">
        <f>IFERROR(LARGE(청솔누적!A:A,청솔짭!$A17)/100,"")</f>
        <v>2.6000000000000002E-2</v>
      </c>
    </row>
    <row r="18" spans="1:18">
      <c r="A18">
        <v>16</v>
      </c>
      <c r="B18">
        <f>IFERROR(SMALL(청솔누적!B:B,청솔짭!$A18),"")</f>
        <v>515.6</v>
      </c>
      <c r="C18">
        <f>IFERROR(SMALL(청솔누적!C:C,청솔짭!$A18),"")</f>
        <v>580.9</v>
      </c>
      <c r="D18">
        <f>IFERROR(SMALL(청솔누적!D:D,청솔짭!$A18),"")</f>
        <v>867.94044063570277</v>
      </c>
      <c r="E18">
        <f>IFERROR(SMALL(청솔누적!E:E,청솔짭!$A18),"")</f>
        <v>516.4</v>
      </c>
      <c r="F18">
        <f>IFERROR(SMALL(청솔누적!F:F,청솔짭!$A18),"")</f>
        <v>648.5</v>
      </c>
      <c r="G18">
        <f>IFERROR(SMALL(청솔누적!G:G,청솔짭!$A18),"")</f>
        <v>649.20000000000005</v>
      </c>
      <c r="H18">
        <f>IFERROR(SMALL(청솔누적!H:H,청솔짭!$A18),"")</f>
        <v>965.5</v>
      </c>
      <c r="I18" t="str">
        <f>IFERROR(SMALL(청솔누적!I:I,청솔짭!$A18),"")</f>
        <v/>
      </c>
      <c r="J18" t="str">
        <f>IFERROR(SMALL(청솔누적!J:J,청솔짭!$A18),"")</f>
        <v/>
      </c>
      <c r="K18">
        <f>IFERROR(SMALL(청솔누적!K:K,청솔짭!$A18),"")</f>
        <v>449.6</v>
      </c>
      <c r="L18">
        <f>IFERROR(SMALL(청솔누적!L:L,청솔짭!$A18),"")</f>
        <v>451.3</v>
      </c>
      <c r="M18">
        <f>IFERROR(SMALL(청솔누적!M:M,청솔짭!$A18),"")</f>
        <v>773.5</v>
      </c>
      <c r="N18">
        <f>IFERROR(SMALL(청솔누적!N:N,청솔짭!$A18),"")</f>
        <v>765.7</v>
      </c>
      <c r="O18" t="str">
        <f>IFERROR(SMALL(청솔누적!O:O,청솔짭!$A18),"")</f>
        <v/>
      </c>
      <c r="P18">
        <f>IFERROR(SMALL(청솔누적!P:P,청솔짭!$A18),"")</f>
        <v>645.70000000000005</v>
      </c>
      <c r="Q18">
        <f>IFERROR(SMALL(청솔누적!Q:Q,청솔짭!$A18),"")</f>
        <v>64.375</v>
      </c>
      <c r="R18" s="33">
        <f>IFERROR(LARGE(청솔누적!A:A,청솔짭!$A18)/100,"")</f>
        <v>2.3E-2</v>
      </c>
    </row>
    <row r="19" spans="1:18">
      <c r="A19">
        <v>17</v>
      </c>
      <c r="B19">
        <f>IFERROR(SMALL(청솔누적!B:B,청솔짭!$A19),"")</f>
        <v>516.5</v>
      </c>
      <c r="C19">
        <f>IFERROR(SMALL(청솔누적!C:C,청솔짭!$A19),"")</f>
        <v>582</v>
      </c>
      <c r="D19">
        <f>IFERROR(SMALL(청솔누적!D:D,청솔짭!$A19),"")</f>
        <v>869.58398424854363</v>
      </c>
      <c r="E19">
        <f>IFERROR(SMALL(청솔누적!E:E,청솔짭!$A19),"")</f>
        <v>517.29999999999995</v>
      </c>
      <c r="F19">
        <f>IFERROR(SMALL(청솔누적!F:F,청솔짭!$A19),"")</f>
        <v>649.79999999999995</v>
      </c>
      <c r="G19">
        <f>IFERROR(SMALL(청솔누적!G:G,청솔짭!$A19),"")</f>
        <v>650.4</v>
      </c>
      <c r="H19">
        <f>IFERROR(SMALL(청솔누적!H:H,청솔짭!$A19),"")</f>
        <v>967.4</v>
      </c>
      <c r="I19" t="str">
        <f>IFERROR(SMALL(청솔누적!I:I,청솔짭!$A19),"")</f>
        <v/>
      </c>
      <c r="J19" t="str">
        <f>IFERROR(SMALL(청솔누적!J:J,청솔짭!$A19),"")</f>
        <v/>
      </c>
      <c r="K19">
        <f>IFERROR(SMALL(청솔누적!K:K,청솔짭!$A19),"")</f>
        <v>450.4</v>
      </c>
      <c r="L19">
        <f>IFERROR(SMALL(청솔누적!L:L,청솔짭!$A19),"")</f>
        <v>452.2</v>
      </c>
      <c r="M19">
        <f>IFERROR(SMALL(청솔누적!M:M,청솔짭!$A19),"")</f>
        <v>775</v>
      </c>
      <c r="N19">
        <f>IFERROR(SMALL(청솔누적!N:N,청솔짭!$A19),"")</f>
        <v>767.8</v>
      </c>
      <c r="O19" t="str">
        <f>IFERROR(SMALL(청솔누적!O:O,청솔짭!$A19),"")</f>
        <v/>
      </c>
      <c r="P19">
        <f>IFERROR(SMALL(청솔누적!P:P,청솔짭!$A19),"")</f>
        <v>647.1</v>
      </c>
      <c r="Q19">
        <f>IFERROR(SMALL(청솔누적!Q:Q,청솔짭!$A19),"")</f>
        <v>64.5</v>
      </c>
      <c r="R19" s="33">
        <f>IFERROR(LARGE(청솔누적!A:A,청솔짭!$A19)/100,"")</f>
        <v>0.02</v>
      </c>
    </row>
    <row r="20" spans="1:18">
      <c r="A20">
        <v>18</v>
      </c>
      <c r="B20">
        <f>IFERROR(SMALL(청솔누적!B:B,청솔짭!$A20),"")</f>
        <v>517.6</v>
      </c>
      <c r="C20">
        <f>IFERROR(SMALL(청솔누적!C:C,청솔짭!$A20),"")</f>
        <v>583.1</v>
      </c>
      <c r="D20">
        <f>IFERROR(SMALL(청솔누적!D:D,청솔짭!$A20),"")</f>
        <v>871.2275278613846</v>
      </c>
      <c r="E20">
        <f>IFERROR(SMALL(청솔누적!E:E,청솔짭!$A20),"")</f>
        <v>518.20000000000005</v>
      </c>
      <c r="F20">
        <f>IFERROR(SMALL(청솔누적!F:F,청솔짭!$A20),"")</f>
        <v>650.9</v>
      </c>
      <c r="G20">
        <f>IFERROR(SMALL(청솔누적!G:G,청솔짭!$A20),"")</f>
        <v>651.29999999999995</v>
      </c>
      <c r="H20">
        <f>IFERROR(SMALL(청솔누적!H:H,청솔짭!$A20),"")</f>
        <v>969.2</v>
      </c>
      <c r="I20" t="str">
        <f>IFERROR(SMALL(청솔누적!I:I,청솔짭!$A20),"")</f>
        <v/>
      </c>
      <c r="J20" t="str">
        <f>IFERROR(SMALL(청솔누적!J:J,청솔짭!$A20),"")</f>
        <v/>
      </c>
      <c r="K20">
        <f>IFERROR(SMALL(청솔누적!K:K,청솔짭!$A20),"")</f>
        <v>451.2</v>
      </c>
      <c r="L20">
        <f>IFERROR(SMALL(청솔누적!L:L,청솔짭!$A20),"")</f>
        <v>453.1</v>
      </c>
      <c r="M20">
        <f>IFERROR(SMALL(청솔누적!M:M,청솔짭!$A20),"")</f>
        <v>776.3</v>
      </c>
      <c r="N20">
        <f>IFERROR(SMALL(청솔누적!N:N,청솔짭!$A20),"")</f>
        <v>770</v>
      </c>
      <c r="O20" t="str">
        <f>IFERROR(SMALL(청솔누적!O:O,청솔짭!$A20),"")</f>
        <v/>
      </c>
      <c r="P20">
        <f>IFERROR(SMALL(청솔누적!P:P,청솔짭!$A20),"")</f>
        <v>648.29999999999995</v>
      </c>
      <c r="Q20">
        <f>IFERROR(SMALL(청솔누적!Q:Q,청솔짭!$A20),"")</f>
        <v>64.625</v>
      </c>
      <c r="R20" s="33">
        <f>IFERROR(LARGE(청솔누적!A:A,청솔짭!$A20)/100,"")</f>
        <v>1.7000000000000001E-2</v>
      </c>
    </row>
    <row r="21" spans="1:18">
      <c r="A21">
        <v>19</v>
      </c>
      <c r="B21">
        <f>IFERROR(SMALL(청솔누적!B:B,청솔짭!$A21),"")</f>
        <v>518.6</v>
      </c>
      <c r="C21">
        <f>IFERROR(SMALL(청솔누적!C:C,청솔짭!$A21),"")</f>
        <v>584.20000000000005</v>
      </c>
      <c r="D21">
        <f>IFERROR(SMALL(청솔누적!D:D,청솔짭!$A21),"")</f>
        <v>872.87107147422546</v>
      </c>
      <c r="E21">
        <f>IFERROR(SMALL(청솔누적!E:E,청솔짭!$A21),"")</f>
        <v>519.1</v>
      </c>
      <c r="F21">
        <f>IFERROR(SMALL(청솔누적!F:F,청솔짭!$A21),"")</f>
        <v>652</v>
      </c>
      <c r="G21">
        <f>IFERROR(SMALL(청솔누적!G:G,청솔짭!$A21),"")</f>
        <v>652.4</v>
      </c>
      <c r="H21">
        <f>IFERROR(SMALL(청솔누적!H:H,청솔짭!$A21),"")</f>
        <v>971.1</v>
      </c>
      <c r="I21" t="str">
        <f>IFERROR(SMALL(청솔누적!I:I,청솔짭!$A21),"")</f>
        <v/>
      </c>
      <c r="J21" t="str">
        <f>IFERROR(SMALL(청솔누적!J:J,청솔짭!$A21),"")</f>
        <v/>
      </c>
      <c r="K21">
        <f>IFERROR(SMALL(청솔누적!K:K,청솔짭!$A21),"")</f>
        <v>452</v>
      </c>
      <c r="L21">
        <f>IFERROR(SMALL(청솔누적!L:L,청솔짭!$A21),"")</f>
        <v>453.9</v>
      </c>
      <c r="M21">
        <f>IFERROR(SMALL(청솔누적!M:M,청솔짭!$A21),"")</f>
        <v>777.5</v>
      </c>
      <c r="N21">
        <f>IFERROR(SMALL(청솔누적!N:N,청솔짭!$A21),"")</f>
        <v>771.6</v>
      </c>
      <c r="O21" t="str">
        <f>IFERROR(SMALL(청솔누적!O:O,청솔짭!$A21),"")</f>
        <v/>
      </c>
      <c r="P21">
        <f>IFERROR(SMALL(청솔누적!P:P,청솔짭!$A21),"")</f>
        <v>649.5</v>
      </c>
      <c r="Q21">
        <f>IFERROR(SMALL(청솔누적!Q:Q,청솔짭!$A21),"")</f>
        <v>64.75</v>
      </c>
      <c r="R21" s="33">
        <f>IFERROR(LARGE(청솔누적!A:A,청솔짭!$A21)/100,"")</f>
        <v>1.4999999999999999E-2</v>
      </c>
    </row>
    <row r="22" spans="1:18">
      <c r="A22">
        <v>20</v>
      </c>
      <c r="B22">
        <f>IFERROR(SMALL(청솔누적!B:B,청솔짭!$A22),"")</f>
        <v>519.70000000000005</v>
      </c>
      <c r="C22">
        <f>IFERROR(SMALL(청솔누적!C:C,청솔짭!$A22),"")</f>
        <v>585.29999999999995</v>
      </c>
      <c r="D22">
        <f>IFERROR(SMALL(청솔누적!D:D,청솔짭!$A22),"")</f>
        <v>874.51461508706632</v>
      </c>
      <c r="E22">
        <f>IFERROR(SMALL(청솔누적!E:E,청솔짭!$A22),"")</f>
        <v>520</v>
      </c>
      <c r="F22">
        <f>IFERROR(SMALL(청솔누적!F:F,청솔짭!$A22),"")</f>
        <v>653.20000000000005</v>
      </c>
      <c r="G22">
        <f>IFERROR(SMALL(청솔누적!G:G,청솔짭!$A22),"")</f>
        <v>653.5</v>
      </c>
      <c r="H22">
        <f>IFERROR(SMALL(청솔누적!H:H,청솔짭!$A22),"")</f>
        <v>973</v>
      </c>
      <c r="I22" t="str">
        <f>IFERROR(SMALL(청솔누적!I:I,청솔짭!$A22),"")</f>
        <v/>
      </c>
      <c r="J22" t="str">
        <f>IFERROR(SMALL(청솔누적!J:J,청솔짭!$A22),"")</f>
        <v/>
      </c>
      <c r="K22">
        <f>IFERROR(SMALL(청솔누적!K:K,청솔짭!$A22),"")</f>
        <v>452.9</v>
      </c>
      <c r="L22">
        <f>IFERROR(SMALL(청솔누적!L:L,청솔짭!$A22),"")</f>
        <v>454.9</v>
      </c>
      <c r="M22">
        <f>IFERROR(SMALL(청솔누적!M:M,청솔짭!$A22),"")</f>
        <v>779</v>
      </c>
      <c r="N22">
        <f>IFERROR(SMALL(청솔누적!N:N,청솔짭!$A22),"")</f>
        <v>773.2</v>
      </c>
      <c r="O22" t="str">
        <f>IFERROR(SMALL(청솔누적!O:O,청솔짭!$A22),"")</f>
        <v/>
      </c>
      <c r="P22">
        <f>IFERROR(SMALL(청솔누적!P:P,청솔짭!$A22),"")</f>
        <v>650.70000000000005</v>
      </c>
      <c r="Q22">
        <f>IFERROR(SMALL(청솔누적!Q:Q,청솔짭!$A22),"")</f>
        <v>64.875</v>
      </c>
      <c r="R22" s="33">
        <f>IFERROR(LARGE(청솔누적!A:A,청솔짭!$A22)/100,"")</f>
        <v>1.3000000000000001E-2</v>
      </c>
    </row>
    <row r="23" spans="1:18">
      <c r="A23">
        <v>21</v>
      </c>
      <c r="B23">
        <f>IFERROR(SMALL(청솔누적!B:B,청솔짭!$A23),"")</f>
        <v>520.6</v>
      </c>
      <c r="C23">
        <f>IFERROR(SMALL(청솔누적!C:C,청솔짭!$A23),"")</f>
        <v>586.29999999999995</v>
      </c>
      <c r="D23">
        <f>IFERROR(SMALL(청솔누적!D:D,청솔짭!$A23),"")</f>
        <v>876.00874564419439</v>
      </c>
      <c r="E23">
        <f>IFERROR(SMALL(청솔누적!E:E,청솔짭!$A23),"")</f>
        <v>520.9</v>
      </c>
      <c r="F23">
        <f>IFERROR(SMALL(청솔누적!F:F,청솔짭!$A23),"")</f>
        <v>654.29999999999995</v>
      </c>
      <c r="G23">
        <f>IFERROR(SMALL(청솔누적!G:G,청솔짭!$A23),"")</f>
        <v>654.4</v>
      </c>
      <c r="H23">
        <f>IFERROR(SMALL(청솔누적!H:H,청솔짭!$A23),"")</f>
        <v>974.8</v>
      </c>
      <c r="I23" t="str">
        <f>IFERROR(SMALL(청솔누적!I:I,청솔짭!$A23),"")</f>
        <v/>
      </c>
      <c r="J23" t="str">
        <f>IFERROR(SMALL(청솔누적!J:J,청솔짭!$A23),"")</f>
        <v/>
      </c>
      <c r="K23">
        <f>IFERROR(SMALL(청솔누적!K:K,청솔짭!$A23),"")</f>
        <v>453.7</v>
      </c>
      <c r="L23">
        <f>IFERROR(SMALL(청솔누적!L:L,청솔짭!$A23),"")</f>
        <v>455.7</v>
      </c>
      <c r="M23">
        <f>IFERROR(SMALL(청솔누적!M:M,청솔짭!$A23),"")</f>
        <v>780.5</v>
      </c>
      <c r="N23">
        <f>IFERROR(SMALL(청솔누적!N:N,청솔짭!$A23),"")</f>
        <v>775.2</v>
      </c>
      <c r="O23" t="str">
        <f>IFERROR(SMALL(청솔누적!O:O,청솔짭!$A23),"")</f>
        <v/>
      </c>
      <c r="P23">
        <f>IFERROR(SMALL(청솔누적!P:P,청솔짭!$A23),"")</f>
        <v>651.9</v>
      </c>
      <c r="Q23">
        <f>IFERROR(SMALL(청솔누적!Q:Q,청솔짭!$A23),"")</f>
        <v>65</v>
      </c>
      <c r="R23" s="33">
        <f>IFERROR(LARGE(청솔누적!A:A,청솔짭!$A23)/100,"")</f>
        <v>0.01</v>
      </c>
    </row>
    <row r="24" spans="1:18">
      <c r="A24">
        <v>22</v>
      </c>
      <c r="B24">
        <f>IFERROR(SMALL(청솔누적!B:B,청솔짭!$A24),"")</f>
        <v>521.5</v>
      </c>
      <c r="C24">
        <f>IFERROR(SMALL(청솔누적!C:C,청솔짭!$A24),"")</f>
        <v>587.4</v>
      </c>
      <c r="D24">
        <f>IFERROR(SMALL(청솔누적!D:D,청솔짭!$A24),"")</f>
        <v>877.65228925703536</v>
      </c>
      <c r="E24">
        <f>IFERROR(SMALL(청솔누적!E:E,청솔짭!$A24),"")</f>
        <v>521.79999999999995</v>
      </c>
      <c r="F24">
        <f>IFERROR(SMALL(청솔누적!F:F,청솔짭!$A24),"")</f>
        <v>655.4</v>
      </c>
      <c r="G24">
        <f>IFERROR(SMALL(청솔누적!G:G,청솔짭!$A24),"")</f>
        <v>655.5</v>
      </c>
      <c r="H24">
        <f>IFERROR(SMALL(청솔누적!H:H,청솔짭!$A24),"")</f>
        <v>976.6</v>
      </c>
      <c r="I24" t="str">
        <f>IFERROR(SMALL(청솔누적!I:I,청솔짭!$A24),"")</f>
        <v/>
      </c>
      <c r="J24" t="str">
        <f>IFERROR(SMALL(청솔누적!J:J,청솔짭!$A24),"")</f>
        <v/>
      </c>
      <c r="K24">
        <f>IFERROR(SMALL(청솔누적!K:K,청솔짭!$A24),"")</f>
        <v>454.5</v>
      </c>
      <c r="L24">
        <f>IFERROR(SMALL(청솔누적!L:L,청솔짭!$A24),"")</f>
        <v>456.5</v>
      </c>
      <c r="M24">
        <f>IFERROR(SMALL(청솔누적!M:M,청솔짭!$A24),"")</f>
        <v>781.8</v>
      </c>
      <c r="N24">
        <f>IFERROR(SMALL(청솔누적!N:N,청솔짭!$A24),"")</f>
        <v>777.1</v>
      </c>
      <c r="O24" t="str">
        <f>IFERROR(SMALL(청솔누적!O:O,청솔짭!$A24),"")</f>
        <v/>
      </c>
      <c r="P24">
        <f>IFERROR(SMALL(청솔누적!P:P,청솔짭!$A24),"")</f>
        <v>653.29999999999995</v>
      </c>
      <c r="Q24">
        <f>IFERROR(SMALL(청솔누적!Q:Q,청솔짭!$A24),"")</f>
        <v>65.125</v>
      </c>
      <c r="R24" s="33">
        <f>IFERROR(LARGE(청솔누적!A:A,청솔짭!$A24)/100,"")</f>
        <v>8.0000000000000002E-3</v>
      </c>
    </row>
    <row r="25" spans="1:18">
      <c r="A25">
        <v>23</v>
      </c>
      <c r="B25">
        <f>IFERROR(SMALL(청솔누적!B:B,청솔짭!$A25),"")</f>
        <v>522.4</v>
      </c>
      <c r="C25">
        <f>IFERROR(SMALL(청솔누적!C:C,청솔짭!$A25),"")</f>
        <v>588.5</v>
      </c>
      <c r="D25">
        <f>IFERROR(SMALL(청솔누적!D:D,청솔짭!$A25),"")</f>
        <v>879.29583286987622</v>
      </c>
      <c r="E25">
        <f>IFERROR(SMALL(청솔누적!E:E,청솔짭!$A25),"")</f>
        <v>522.79999999999995</v>
      </c>
      <c r="F25">
        <f>IFERROR(SMALL(청솔누적!F:F,청솔짭!$A25),"")</f>
        <v>656.8</v>
      </c>
      <c r="G25">
        <f>IFERROR(SMALL(청솔누적!G:G,청솔짭!$A25),"")</f>
        <v>656.8</v>
      </c>
      <c r="H25">
        <f>IFERROR(SMALL(청솔누적!H:H,청솔짭!$A25),"")</f>
        <v>978.4</v>
      </c>
      <c r="I25" t="str">
        <f>IFERROR(SMALL(청솔누적!I:I,청솔짭!$A25),"")</f>
        <v/>
      </c>
      <c r="J25" t="str">
        <f>IFERROR(SMALL(청솔누적!J:J,청솔짭!$A25),"")</f>
        <v/>
      </c>
      <c r="K25">
        <f>IFERROR(SMALL(청솔누적!K:K,청솔짭!$A25),"")</f>
        <v>455.4</v>
      </c>
      <c r="L25">
        <f>IFERROR(SMALL(청솔누적!L:L,청솔짭!$A25),"")</f>
        <v>457.4</v>
      </c>
      <c r="M25">
        <f>IFERROR(SMALL(청솔누적!M:M,청솔짭!$A25),"")</f>
        <v>783.1</v>
      </c>
      <c r="N25">
        <f>IFERROR(SMALL(청솔누적!N:N,청솔짭!$A25),"")</f>
        <v>780</v>
      </c>
      <c r="O25" t="str">
        <f>IFERROR(SMALL(청솔누적!O:O,청솔짭!$A25),"")</f>
        <v/>
      </c>
      <c r="P25">
        <f>IFERROR(SMALL(청솔누적!P:P,청솔짭!$A25),"")</f>
        <v>654.5</v>
      </c>
      <c r="Q25">
        <f>IFERROR(SMALL(청솔누적!Q:Q,청솔짭!$A25),"")</f>
        <v>65.25</v>
      </c>
      <c r="R25" s="33">
        <f>IFERROR(LARGE(청솔누적!A:A,청솔짭!$A25)/100,"")</f>
        <v>6.0000000000000001E-3</v>
      </c>
    </row>
    <row r="26" spans="1:18">
      <c r="A26">
        <v>24</v>
      </c>
      <c r="B26">
        <f>IFERROR(SMALL(청솔누적!B:B,청솔짭!$A26),"")</f>
        <v>523.4</v>
      </c>
      <c r="C26">
        <f>IFERROR(SMALL(청솔누적!C:C,청솔짭!$A26),"")</f>
        <v>589.6</v>
      </c>
      <c r="D26">
        <f>IFERROR(SMALL(청솔누적!D:D,청솔짭!$A26),"")</f>
        <v>880.93937648271708</v>
      </c>
      <c r="E26">
        <f>IFERROR(SMALL(청솔누적!E:E,청솔짭!$A26),"")</f>
        <v>523.70000000000005</v>
      </c>
      <c r="F26">
        <f>IFERROR(SMALL(청솔누적!F:F,청솔짭!$A26),"")</f>
        <v>657.9</v>
      </c>
      <c r="G26">
        <f>IFERROR(SMALL(청솔누적!G:G,청솔짭!$A26),"")</f>
        <v>657.9</v>
      </c>
      <c r="H26">
        <f>IFERROR(SMALL(청솔누적!H:H,청솔짭!$A26),"")</f>
        <v>980.2</v>
      </c>
      <c r="I26" t="str">
        <f>IFERROR(SMALL(청솔누적!I:I,청솔짭!$A26),"")</f>
        <v/>
      </c>
      <c r="J26" t="str">
        <f>IFERROR(SMALL(청솔누적!J:J,청솔짭!$A26),"")</f>
        <v/>
      </c>
      <c r="K26">
        <f>IFERROR(SMALL(청솔누적!K:K,청솔짭!$A26),"")</f>
        <v>456.2</v>
      </c>
      <c r="L26">
        <f>IFERROR(SMALL(청솔누적!L:L,청솔짭!$A26),"")</f>
        <v>458.2</v>
      </c>
      <c r="M26">
        <f>IFERROR(SMALL(청솔누적!M:M,청솔짭!$A26),"")</f>
        <v>784.4</v>
      </c>
      <c r="N26">
        <f>IFERROR(SMALL(청솔누적!N:N,청솔짭!$A26),"")</f>
        <v>783</v>
      </c>
      <c r="O26" t="str">
        <f>IFERROR(SMALL(청솔누적!O:O,청솔짭!$A26),"")</f>
        <v/>
      </c>
      <c r="P26">
        <f>IFERROR(SMALL(청솔누적!P:P,청솔짭!$A26),"")</f>
        <v>655.7</v>
      </c>
      <c r="Q26">
        <f>IFERROR(SMALL(청솔누적!Q:Q,청솔짭!$A26),"")</f>
        <v>65.375</v>
      </c>
      <c r="R26" s="33">
        <f>IFERROR(LARGE(청솔누적!A:A,청솔짭!$A26)/100,"")</f>
        <v>4.0000000000000001E-3</v>
      </c>
    </row>
    <row r="27" spans="1:18">
      <c r="A27">
        <v>25</v>
      </c>
      <c r="B27">
        <f>IFERROR(SMALL(청솔누적!B:B,청솔짭!$A27),"")</f>
        <v>524.4</v>
      </c>
      <c r="C27">
        <f>IFERROR(SMALL(청솔누적!C:C,청솔짭!$A27),"")</f>
        <v>590.70000000000005</v>
      </c>
      <c r="D27">
        <f>IFERROR(SMALL(청솔누적!D:D,청솔짭!$A27),"")</f>
        <v>882.58292009555794</v>
      </c>
      <c r="E27">
        <f>IFERROR(SMALL(청솔누적!E:E,청솔짭!$A27),"")</f>
        <v>524.6</v>
      </c>
      <c r="F27">
        <f>IFERROR(SMALL(청솔누적!F:F,청솔짭!$A27),"")</f>
        <v>659</v>
      </c>
      <c r="G27">
        <f>IFERROR(SMALL(청솔누적!G:G,청솔짭!$A27),"")</f>
        <v>658.9</v>
      </c>
      <c r="H27">
        <f>IFERROR(SMALL(청솔누적!H:H,청솔짭!$A27),"")</f>
        <v>981.8</v>
      </c>
      <c r="I27" t="str">
        <f>IFERROR(SMALL(청솔누적!I:I,청솔짭!$A27),"")</f>
        <v/>
      </c>
      <c r="J27" t="str">
        <f>IFERROR(SMALL(청솔누적!J:J,청솔짭!$A27),"")</f>
        <v/>
      </c>
      <c r="K27">
        <f>IFERROR(SMALL(청솔누적!K:K,청솔짭!$A27),"")</f>
        <v>457</v>
      </c>
      <c r="L27">
        <f>IFERROR(SMALL(청솔누적!L:L,청솔짭!$A27),"")</f>
        <v>459</v>
      </c>
      <c r="M27">
        <f>IFERROR(SMALL(청솔누적!M:M,청솔짭!$A27),"")</f>
        <v>785.8</v>
      </c>
      <c r="N27">
        <f>IFERROR(SMALL(청솔누적!N:N,청솔짭!$A27),"")</f>
        <v>784.1</v>
      </c>
      <c r="O27" t="str">
        <f>IFERROR(SMALL(청솔누적!O:O,청솔짭!$A27),"")</f>
        <v/>
      </c>
      <c r="P27">
        <f>IFERROR(SMALL(청솔누적!P:P,청솔짭!$A27),"")</f>
        <v>656.9</v>
      </c>
      <c r="Q27">
        <f>IFERROR(SMALL(청솔누적!Q:Q,청솔짭!$A27),"")</f>
        <v>65.5</v>
      </c>
      <c r="R27" s="33">
        <f>IFERROR(LARGE(청솔누적!A:A,청솔짭!$A27)/100,"")</f>
        <v>3.0000000000000001E-3</v>
      </c>
    </row>
    <row r="28" spans="1:18">
      <c r="A28">
        <v>26</v>
      </c>
      <c r="B28">
        <f>IFERROR(SMALL(청솔누적!B:B,청솔짭!$A28),"")</f>
        <v>525.29999999999995</v>
      </c>
      <c r="C28">
        <f>IFERROR(SMALL(청솔누적!C:C,청솔짭!$A28),"")</f>
        <v>591.79999999999995</v>
      </c>
      <c r="D28">
        <f>IFERROR(SMALL(청솔누적!D:D,청솔짭!$A28),"")</f>
        <v>884.22646370839891</v>
      </c>
      <c r="E28">
        <f>IFERROR(SMALL(청솔누적!E:E,청솔짭!$A28),"")</f>
        <v>525.5</v>
      </c>
      <c r="F28">
        <f>IFERROR(SMALL(청솔누적!F:F,청솔짭!$A28),"")</f>
        <v>660.7</v>
      </c>
      <c r="G28">
        <f>IFERROR(SMALL(청솔누적!G:G,청솔짭!$A28),"")</f>
        <v>660.4</v>
      </c>
      <c r="H28">
        <f>IFERROR(SMALL(청솔누적!H:H,청솔짭!$A28),"")</f>
        <v>983.4</v>
      </c>
      <c r="I28" t="str">
        <f>IFERROR(SMALL(청솔누적!I:I,청솔짭!$A28),"")</f>
        <v/>
      </c>
      <c r="J28" t="str">
        <f>IFERROR(SMALL(청솔누적!J:J,청솔짭!$A28),"")</f>
        <v/>
      </c>
      <c r="K28">
        <f>IFERROR(SMALL(청솔누적!K:K,청솔짭!$A28),"")</f>
        <v>457.8</v>
      </c>
      <c r="L28">
        <f>IFERROR(SMALL(청솔누적!L:L,청솔짭!$A28),"")</f>
        <v>459.8</v>
      </c>
      <c r="M28">
        <f>IFERROR(SMALL(청솔누적!M:M,청솔짭!$A28),"")</f>
        <v>787.1</v>
      </c>
      <c r="N28">
        <f>IFERROR(SMALL(청솔누적!N:N,청솔짭!$A28),"")</f>
        <v>785.2</v>
      </c>
      <c r="O28" t="str">
        <f>IFERROR(SMALL(청솔누적!O:O,청솔짭!$A28),"")</f>
        <v/>
      </c>
      <c r="P28">
        <f>IFERROR(SMALL(청솔누적!P:P,청솔짭!$A28),"")</f>
        <v>658.1</v>
      </c>
      <c r="Q28">
        <f>IFERROR(SMALL(청솔누적!Q:Q,청솔짭!$A28),"")</f>
        <v>65.625</v>
      </c>
      <c r="R28" s="33">
        <f>IFERROR(LARGE(청솔누적!A:A,청솔짭!$A28)/100,"")</f>
        <v>2.5000000000000001E-3</v>
      </c>
    </row>
    <row r="29" spans="1:18">
      <c r="A29">
        <v>27</v>
      </c>
      <c r="B29">
        <f>IFERROR(SMALL(청솔누적!B:B,청솔짭!$A29),"")</f>
        <v>526.20000000000005</v>
      </c>
      <c r="C29">
        <f>IFERROR(SMALL(청솔누적!C:C,청솔짭!$A29),"")</f>
        <v>592.9</v>
      </c>
      <c r="D29">
        <f>IFERROR(SMALL(청솔누적!D:D,청솔짭!$A29),"")</f>
        <v>885.87000732123977</v>
      </c>
      <c r="E29">
        <f>IFERROR(SMALL(청솔누적!E:E,청솔짭!$A29),"")</f>
        <v>526.4</v>
      </c>
      <c r="F29">
        <f>IFERROR(SMALL(청솔누적!F:F,청솔짭!$A29),"")</f>
        <v>662</v>
      </c>
      <c r="G29">
        <f>IFERROR(SMALL(청솔누적!G:G,청솔짭!$A29),"")</f>
        <v>661.6</v>
      </c>
      <c r="H29">
        <f>IFERROR(SMALL(청솔누적!H:H,청솔짭!$A29),"")</f>
        <v>985</v>
      </c>
      <c r="I29" t="str">
        <f>IFERROR(SMALL(청솔누적!I:I,청솔짭!$A29),"")</f>
        <v/>
      </c>
      <c r="J29" t="str">
        <f>IFERROR(SMALL(청솔누적!J:J,청솔짭!$A29),"")</f>
        <v/>
      </c>
      <c r="K29">
        <f>IFERROR(SMALL(청솔누적!K:K,청솔짭!$A29),"")</f>
        <v>458.7</v>
      </c>
      <c r="L29">
        <f>IFERROR(SMALL(청솔누적!L:L,청솔짭!$A29),"")</f>
        <v>460.8</v>
      </c>
      <c r="M29">
        <f>IFERROR(SMALL(청솔누적!M:M,청솔짭!$A29),"")</f>
        <v>788.3</v>
      </c>
      <c r="N29">
        <f>IFERROR(SMALL(청솔누적!N:N,청솔짭!$A29),"")</f>
        <v>786.4</v>
      </c>
      <c r="O29" t="str">
        <f>IFERROR(SMALL(청솔누적!O:O,청솔짭!$A29),"")</f>
        <v/>
      </c>
      <c r="P29">
        <f>IFERROR(SMALL(청솔누적!P:P,청솔짭!$A29),"")</f>
        <v>659.4</v>
      </c>
      <c r="Q29">
        <f>IFERROR(SMALL(청솔누적!Q:Q,청솔짭!$A29),"")</f>
        <v>65.75</v>
      </c>
      <c r="R29" s="33">
        <f>IFERROR(LARGE(청솔누적!A:A,청솔짭!$A29)/100,"")</f>
        <v>2E-3</v>
      </c>
    </row>
    <row r="30" spans="1:18">
      <c r="A30">
        <v>28</v>
      </c>
      <c r="B30">
        <f>IFERROR(SMALL(청솔누적!B:B,청솔짭!$A30),"")</f>
        <v>527.20000000000005</v>
      </c>
      <c r="C30">
        <f>IFERROR(SMALL(청솔누적!C:C,청솔짭!$A30),"")</f>
        <v>594.1</v>
      </c>
      <c r="D30">
        <f>IFERROR(SMALL(청솔누적!D:D,청솔짭!$A30),"")</f>
        <v>887.66296398979352</v>
      </c>
      <c r="E30">
        <f>IFERROR(SMALL(청솔누적!E:E,청솔짭!$A30),"")</f>
        <v>527.29999999999995</v>
      </c>
      <c r="F30">
        <f>IFERROR(SMALL(청솔누적!F:F,청솔짭!$A30),"")</f>
        <v>663.5</v>
      </c>
      <c r="G30">
        <f>IFERROR(SMALL(청솔누적!G:G,청솔짭!$A30),"")</f>
        <v>662.9</v>
      </c>
      <c r="H30">
        <f>IFERROR(SMALL(청솔누적!H:H,청솔짭!$A30),"")</f>
        <v>986.6</v>
      </c>
      <c r="I30" t="str">
        <f>IFERROR(SMALL(청솔누적!I:I,청솔짭!$A30),"")</f>
        <v/>
      </c>
      <c r="J30" t="str">
        <f>IFERROR(SMALL(청솔누적!J:J,청솔짭!$A30),"")</f>
        <v/>
      </c>
      <c r="K30">
        <f>IFERROR(SMALL(청솔누적!K:K,청솔짭!$A30),"")</f>
        <v>459.5</v>
      </c>
      <c r="L30">
        <f>IFERROR(SMALL(청솔누적!L:L,청솔짭!$A30),"")</f>
        <v>461.6</v>
      </c>
      <c r="M30">
        <f>IFERROR(SMALL(청솔누적!M:M,청솔짭!$A30),"")</f>
        <v>789.5</v>
      </c>
      <c r="N30">
        <f>IFERROR(SMALL(청솔누적!N:N,청솔짭!$A30),"")</f>
        <v>787.6</v>
      </c>
      <c r="O30" t="str">
        <f>IFERROR(SMALL(청솔누적!O:O,청솔짭!$A30),"")</f>
        <v/>
      </c>
      <c r="P30">
        <f>IFERROR(SMALL(청솔누적!P:P,청솔짭!$A30),"")</f>
        <v>660.5</v>
      </c>
      <c r="Q30">
        <f>IFERROR(SMALL(청솔누적!Q:Q,청솔짭!$A30),"")</f>
        <v>65.875</v>
      </c>
      <c r="R30" s="33">
        <f>IFERROR(LARGE(청솔누적!A:A,청솔짭!$A30)/100,"")</f>
        <v>1.5E-3</v>
      </c>
    </row>
    <row r="31" spans="1:18">
      <c r="A31">
        <v>29</v>
      </c>
      <c r="B31">
        <f>IFERROR(SMALL(청솔누적!B:B,청솔짭!$A31),"")</f>
        <v>528.1</v>
      </c>
      <c r="C31">
        <f>IFERROR(SMALL(청솔누적!C:C,청솔짭!$A31),"")</f>
        <v>595.20000000000005</v>
      </c>
      <c r="D31">
        <f>IFERROR(SMALL(청솔누적!D:D,청솔짭!$A31),"")</f>
        <v>889.30650760263438</v>
      </c>
      <c r="E31">
        <f>IFERROR(SMALL(청솔누적!E:E,청솔짭!$A31),"")</f>
        <v>528.20000000000005</v>
      </c>
      <c r="F31">
        <f>IFERROR(SMALL(청솔누적!F:F,청솔짭!$A31),"")</f>
        <v>664.6</v>
      </c>
      <c r="G31">
        <f>IFERROR(SMALL(청솔누적!G:G,청솔짭!$A31),"")</f>
        <v>663.8</v>
      </c>
      <c r="H31">
        <f>IFERROR(SMALL(청솔누적!H:H,청솔짭!$A31),"")</f>
        <v>988.3</v>
      </c>
      <c r="I31" t="str">
        <f>IFERROR(SMALL(청솔누적!I:I,청솔짭!$A31),"")</f>
        <v/>
      </c>
      <c r="J31" t="str">
        <f>IFERROR(SMALL(청솔누적!J:J,청솔짭!$A31),"")</f>
        <v/>
      </c>
      <c r="K31">
        <f>IFERROR(SMALL(청솔누적!K:K,청솔짭!$A31),"")</f>
        <v>460.3</v>
      </c>
      <c r="L31">
        <f>IFERROR(SMALL(청솔누적!L:L,청솔짭!$A31),"")</f>
        <v>462.4</v>
      </c>
      <c r="M31">
        <f>IFERROR(SMALL(청솔누적!M:M,청솔짭!$A31),"")</f>
        <v>790.7</v>
      </c>
      <c r="N31">
        <f>IFERROR(SMALL(청솔누적!N:N,청솔짭!$A31),"")</f>
        <v>789.4</v>
      </c>
      <c r="O31" t="str">
        <f>IFERROR(SMALL(청솔누적!O:O,청솔짭!$A31),"")</f>
        <v/>
      </c>
      <c r="P31">
        <f>IFERROR(SMALL(청솔누적!P:P,청솔짭!$A31),"")</f>
        <v>661.7</v>
      </c>
      <c r="Q31">
        <f>IFERROR(SMALL(청솔누적!Q:Q,청솔짭!$A31),"")</f>
        <v>66</v>
      </c>
      <c r="R31" s="33">
        <f>IFERROR(LARGE(청솔누적!A:A,청솔짭!$A31)/100,"")</f>
        <v>1E-3</v>
      </c>
    </row>
    <row r="32" spans="1:18">
      <c r="A32">
        <v>30</v>
      </c>
      <c r="B32">
        <f>IFERROR(SMALL(청솔누적!B:B,청솔짭!$A32),"")</f>
        <v>529</v>
      </c>
      <c r="C32">
        <f>IFERROR(SMALL(청솔누적!C:C,청솔짭!$A32),"")</f>
        <v>596.29999999999995</v>
      </c>
      <c r="D32">
        <f>IFERROR(SMALL(청솔누적!D:D,청솔짭!$A32),"")</f>
        <v>890.95005121547524</v>
      </c>
      <c r="E32">
        <f>IFERROR(SMALL(청솔누적!E:E,청솔짭!$A32),"")</f>
        <v>529.20000000000005</v>
      </c>
      <c r="F32">
        <f>IFERROR(SMALL(청솔누적!F:F,청솔짭!$A32),"")</f>
        <v>665.7</v>
      </c>
      <c r="G32">
        <f>IFERROR(SMALL(청솔누적!G:G,청솔짭!$A32),"")</f>
        <v>664.7</v>
      </c>
      <c r="H32">
        <f>IFERROR(SMALL(청솔누적!H:H,청솔짭!$A32),"")</f>
        <v>989.9</v>
      </c>
      <c r="I32" t="str">
        <f>IFERROR(SMALL(청솔누적!I:I,청솔짭!$A32),"")</f>
        <v/>
      </c>
      <c r="J32" t="str">
        <f>IFERROR(SMALL(청솔누적!J:J,청솔짭!$A32),"")</f>
        <v/>
      </c>
      <c r="K32">
        <f>IFERROR(SMALL(청솔누적!K:K,청솔짭!$A32),"")</f>
        <v>461.2</v>
      </c>
      <c r="L32">
        <f>IFERROR(SMALL(청솔누적!L:L,청솔짭!$A32),"")</f>
        <v>463.3</v>
      </c>
      <c r="M32">
        <f>IFERROR(SMALL(청솔누적!M:M,청솔짭!$A32),"")</f>
        <v>791.9</v>
      </c>
      <c r="N32">
        <f>IFERROR(SMALL(청솔누적!N:N,청솔짭!$A32),"")</f>
        <v>791.2</v>
      </c>
      <c r="O32" t="str">
        <f>IFERROR(SMALL(청솔누적!O:O,청솔짭!$A32),"")</f>
        <v/>
      </c>
      <c r="P32">
        <f>IFERROR(SMALL(청솔누적!P:P,청솔짭!$A32),"")</f>
        <v>663.1</v>
      </c>
      <c r="Q32">
        <f>IFERROR(SMALL(청솔누적!Q:Q,청솔짭!$A32),"")</f>
        <v>66.125</v>
      </c>
      <c r="R32" s="33">
        <f>IFERROR(LARGE(청솔누적!A:A,청솔짭!$A32)/100,"")</f>
        <v>8.0000000000000004E-4</v>
      </c>
    </row>
    <row r="33" spans="1:18">
      <c r="A33">
        <v>31</v>
      </c>
      <c r="B33">
        <f>IFERROR(SMALL(청솔누적!B:B,청솔짭!$A33),"")</f>
        <v>530</v>
      </c>
      <c r="C33">
        <f>IFERROR(SMALL(청솔누적!C:C,청솔짭!$A33),"")</f>
        <v>597.4</v>
      </c>
      <c r="D33">
        <f>IFERROR(SMALL(청솔누적!D:D,청솔짭!$A33),"")</f>
        <v>892.5935948283161</v>
      </c>
      <c r="E33">
        <f>IFERROR(SMALL(청솔누적!E:E,청솔짭!$A33),"")</f>
        <v>530.1</v>
      </c>
      <c r="F33">
        <f>IFERROR(SMALL(청솔누적!F:F,청솔짭!$A33),"")</f>
        <v>666.7</v>
      </c>
      <c r="G33">
        <f>IFERROR(SMALL(청솔누적!G:G,청솔짭!$A33),"")</f>
        <v>665.6</v>
      </c>
      <c r="H33">
        <f>IFERROR(SMALL(청솔누적!H:H,청솔짭!$A33),"")</f>
        <v>991.5</v>
      </c>
      <c r="I33" t="str">
        <f>IFERROR(SMALL(청솔누적!I:I,청솔짭!$A33),"")</f>
        <v/>
      </c>
      <c r="J33" t="str">
        <f>IFERROR(SMALL(청솔누적!J:J,청솔짭!$A33),"")</f>
        <v/>
      </c>
      <c r="K33">
        <f>IFERROR(SMALL(청솔누적!K:K,청솔짭!$A33),"")</f>
        <v>462</v>
      </c>
      <c r="L33">
        <f>IFERROR(SMALL(청솔누적!L:L,청솔짭!$A33),"")</f>
        <v>464.2</v>
      </c>
      <c r="M33">
        <f>IFERROR(SMALL(청솔누적!M:M,청솔짭!$A33),"")</f>
        <v>793</v>
      </c>
      <c r="N33">
        <f>IFERROR(SMALL(청솔누적!N:N,청솔짭!$A33),"")</f>
        <v>793</v>
      </c>
      <c r="O33" t="str">
        <f>IFERROR(SMALL(청솔누적!O:O,청솔짭!$A33),"")</f>
        <v/>
      </c>
      <c r="P33">
        <f>IFERROR(SMALL(청솔누적!P:P,청솔짭!$A33),"")</f>
        <v>664.3</v>
      </c>
      <c r="Q33">
        <f>IFERROR(SMALL(청솔누적!Q:Q,청솔짭!$A33),"")</f>
        <v>66.25</v>
      </c>
      <c r="R33" s="33">
        <f>IFERROR(LARGE(청솔누적!A:A,청솔짭!$A33)/100,"")</f>
        <v>5.9999999999999995E-4</v>
      </c>
    </row>
    <row r="34" spans="1:18">
      <c r="A34">
        <v>32</v>
      </c>
      <c r="B34">
        <f>IFERROR(SMALL(청솔누적!B:B,청솔짭!$A34),"")</f>
        <v>530.9</v>
      </c>
      <c r="C34">
        <f>IFERROR(SMALL(청솔누적!C:C,청솔짭!$A34),"")</f>
        <v>598.5</v>
      </c>
      <c r="D34">
        <f>IFERROR(SMALL(청솔누적!D:D,청솔짭!$A34),"")</f>
        <v>894.23713844115707</v>
      </c>
      <c r="E34">
        <f>IFERROR(SMALL(청솔누적!E:E,청솔짭!$A34),"")</f>
        <v>531</v>
      </c>
      <c r="F34">
        <f>IFERROR(SMALL(청솔누적!F:F,청솔짭!$A34),"")</f>
        <v>667.8</v>
      </c>
      <c r="G34">
        <f>IFERROR(SMALL(청솔누적!G:G,청솔짭!$A34),"")</f>
        <v>666.5</v>
      </c>
      <c r="H34">
        <f>IFERROR(SMALL(청솔누적!H:H,청솔짭!$A34),"")</f>
        <v>993.1</v>
      </c>
      <c r="I34" t="str">
        <f>IFERROR(SMALL(청솔누적!I:I,청솔짭!$A34),"")</f>
        <v/>
      </c>
      <c r="J34" t="str">
        <f>IFERROR(SMALL(청솔누적!J:J,청솔짭!$A34),"")</f>
        <v/>
      </c>
      <c r="K34">
        <f>IFERROR(SMALL(청솔누적!K:K,청솔짭!$A34),"")</f>
        <v>462.8</v>
      </c>
      <c r="L34">
        <f>IFERROR(SMALL(청솔누적!L:L,청솔짭!$A34),"")</f>
        <v>465.1</v>
      </c>
      <c r="M34">
        <f>IFERROR(SMALL(청솔누적!M:M,청솔짭!$A34),"")</f>
        <v>794</v>
      </c>
      <c r="N34">
        <f>IFERROR(SMALL(청솔누적!N:N,청솔짭!$A34),"")</f>
        <v>794.9</v>
      </c>
      <c r="O34" t="str">
        <f>IFERROR(SMALL(청솔누적!O:O,청솔짭!$A34),"")</f>
        <v/>
      </c>
      <c r="P34">
        <f>IFERROR(SMALL(청솔누적!P:P,청솔짭!$A34),"")</f>
        <v>665.5</v>
      </c>
      <c r="Q34">
        <f>IFERROR(SMALL(청솔누적!Q:Q,청솔짭!$A34),"")</f>
        <v>66.375</v>
      </c>
      <c r="R34" s="33">
        <f>IFERROR(LARGE(청솔누적!A:A,청솔짭!$A34)/100,"")</f>
        <v>4.0000000000000002E-4</v>
      </c>
    </row>
    <row r="35" spans="1:18">
      <c r="A35">
        <v>33</v>
      </c>
      <c r="B35">
        <f>IFERROR(SMALL(청솔누적!B:B,청솔짭!$A35),"")</f>
        <v>531.79999999999995</v>
      </c>
      <c r="C35">
        <f>IFERROR(SMALL(청솔누적!C:C,청솔짭!$A35),"")</f>
        <v>599.70000000000005</v>
      </c>
      <c r="D35">
        <f>IFERROR(SMALL(청솔누적!D:D,청솔짭!$A35),"")</f>
        <v>896.03009510971071</v>
      </c>
      <c r="E35">
        <f>IFERROR(SMALL(청솔누적!E:E,청솔짭!$A35),"")</f>
        <v>531.9</v>
      </c>
      <c r="F35">
        <f>IFERROR(SMALL(청솔누적!F:F,청솔짭!$A35),"")</f>
        <v>668.8</v>
      </c>
      <c r="G35">
        <f>IFERROR(SMALL(청솔누적!G:G,청솔짭!$A35),"")</f>
        <v>667.4</v>
      </c>
      <c r="H35">
        <f>IFERROR(SMALL(청솔누적!H:H,청솔짭!$A35),"")</f>
        <v>994.5</v>
      </c>
      <c r="I35" t="str">
        <f>IFERROR(SMALL(청솔누적!I:I,청솔짭!$A35),"")</f>
        <v/>
      </c>
      <c r="J35" t="str">
        <f>IFERROR(SMALL(청솔누적!J:J,청솔짭!$A35),"")</f>
        <v/>
      </c>
      <c r="K35">
        <f>IFERROR(SMALL(청솔누적!K:K,청솔짭!$A35),"")</f>
        <v>463.6</v>
      </c>
      <c r="L35">
        <f>IFERROR(SMALL(청솔누적!L:L,청솔짭!$A35),"")</f>
        <v>465.9</v>
      </c>
      <c r="M35">
        <f>IFERROR(SMALL(청솔누적!M:M,청솔짭!$A35),"")</f>
        <v>795.1</v>
      </c>
      <c r="N35">
        <f>IFERROR(SMALL(청솔누적!N:N,청솔짭!$A35),"")</f>
        <v>795</v>
      </c>
      <c r="O35" t="str">
        <f>IFERROR(SMALL(청솔누적!O:O,청솔짭!$A35),"")</f>
        <v/>
      </c>
      <c r="P35">
        <f>IFERROR(SMALL(청솔누적!P:P,청솔짭!$A35),"")</f>
        <v>666.7</v>
      </c>
      <c r="Q35">
        <f>IFERROR(SMALL(청솔누적!Q:Q,청솔짭!$A35),"")</f>
        <v>66.5</v>
      </c>
      <c r="R35" s="33">
        <f>IFERROR(LARGE(청솔누적!A:A,청솔짭!$A35)/100,"")</f>
        <v>2.9999999999999997E-4</v>
      </c>
    </row>
    <row r="36" spans="1:18">
      <c r="A36">
        <v>34</v>
      </c>
      <c r="B36">
        <f>IFERROR(SMALL(청솔누적!B:B,청솔짭!$A36),"")</f>
        <v>532.70000000000005</v>
      </c>
      <c r="C36">
        <f>IFERROR(SMALL(청솔누적!C:C,청솔짭!$A36),"")</f>
        <v>600.5</v>
      </c>
      <c r="D36">
        <f>IFERROR(SMALL(청솔누적!D:D,청솔짭!$A36),"")</f>
        <v>897.22539955541322</v>
      </c>
      <c r="E36">
        <f>IFERROR(SMALL(청솔누적!E:E,청솔짭!$A36),"")</f>
        <v>532.79999999999995</v>
      </c>
      <c r="F36">
        <f>IFERROR(SMALL(청솔누적!F:F,청솔짭!$A36),"")</f>
        <v>669.6</v>
      </c>
      <c r="G36">
        <f>IFERROR(SMALL(청솔누적!G:G,청솔짭!$A36),"")</f>
        <v>668.1</v>
      </c>
      <c r="H36">
        <f>IFERROR(SMALL(청솔누적!H:H,청솔짭!$A36),"")</f>
        <v>995.7</v>
      </c>
      <c r="I36" t="str">
        <f>IFERROR(SMALL(청솔누적!I:I,청솔짭!$A36),"")</f>
        <v/>
      </c>
      <c r="J36" t="str">
        <f>IFERROR(SMALL(청솔누적!J:J,청솔짭!$A36),"")</f>
        <v/>
      </c>
      <c r="K36">
        <f>IFERROR(SMALL(청솔누적!K:K,청솔짭!$A36),"")</f>
        <v>464.4</v>
      </c>
      <c r="L36">
        <f>IFERROR(SMALL(청솔누적!L:L,청솔짭!$A36),"")</f>
        <v>466.8</v>
      </c>
      <c r="M36">
        <f>IFERROR(SMALL(청솔누적!M:M,청솔짭!$A36),"")</f>
        <v>796.2</v>
      </c>
      <c r="N36">
        <f>IFERROR(SMALL(청솔누적!N:N,청솔짭!$A36),"")</f>
        <v>795.2</v>
      </c>
      <c r="O36" t="str">
        <f>IFERROR(SMALL(청솔누적!O:O,청솔짭!$A36),"")</f>
        <v/>
      </c>
      <c r="P36">
        <f>IFERROR(SMALL(청솔누적!P:P,청솔짭!$A36),"")</f>
        <v>667.9</v>
      </c>
      <c r="Q36">
        <f>IFERROR(SMALL(청솔누적!Q:Q,청솔짭!$A36),"")</f>
        <v>66.625</v>
      </c>
      <c r="R36" s="33">
        <f>IFERROR(LARGE(청솔누적!A:A,청솔짭!$A36)/100,"")</f>
        <v>2.0000000000000001E-4</v>
      </c>
    </row>
    <row r="37" spans="1:18">
      <c r="A37">
        <v>35</v>
      </c>
      <c r="B37">
        <f>IFERROR(SMALL(청솔누적!B:B,청솔짭!$A37),"")</f>
        <v>533.29999999999995</v>
      </c>
      <c r="C37">
        <f>IFERROR(SMALL(청솔누적!C:C,청솔짭!$A37),"")</f>
        <v>600.9</v>
      </c>
      <c r="D37">
        <f>IFERROR(SMALL(청솔누적!D:D,청솔짭!$A37),"")</f>
        <v>897.82305177826447</v>
      </c>
      <c r="E37">
        <f>IFERROR(SMALL(청솔누적!E:E,청솔짭!$A37),"")</f>
        <v>533.29999999999995</v>
      </c>
      <c r="F37">
        <f>IFERROR(SMALL(청솔누적!F:F,청솔짭!$A37),"")</f>
        <v>670.1</v>
      </c>
      <c r="G37">
        <f>IFERROR(SMALL(청솔누적!G:G,청솔짭!$A37),"")</f>
        <v>668.5</v>
      </c>
      <c r="H37">
        <f>IFERROR(SMALL(청솔누적!H:H,청솔짭!$A37),"")</f>
        <v>997.1</v>
      </c>
      <c r="I37" t="str">
        <f>IFERROR(SMALL(청솔누적!I:I,청솔짭!$A37),"")</f>
        <v/>
      </c>
      <c r="J37" t="str">
        <f>IFERROR(SMALL(청솔누적!J:J,청솔짭!$A37),"")</f>
        <v/>
      </c>
      <c r="K37">
        <f>IFERROR(SMALL(청솔누적!K:K,청솔짭!$A37),"")</f>
        <v>465</v>
      </c>
      <c r="L37">
        <f>IFERROR(SMALL(청솔누적!L:L,청솔짭!$A37),"")</f>
        <v>467.7</v>
      </c>
      <c r="M37">
        <f>IFERROR(SMALL(청솔누적!M:M,청솔짭!$A37),"")</f>
        <v>797.3</v>
      </c>
      <c r="N37">
        <f>IFERROR(SMALL(청솔누적!N:N,청솔짭!$A37),"")</f>
        <v>797.5</v>
      </c>
      <c r="O37" t="str">
        <f>IFERROR(SMALL(청솔누적!O:O,청솔짭!$A37),"")</f>
        <v/>
      </c>
      <c r="P37">
        <f>IFERROR(SMALL(청솔누적!P:P,청솔짭!$A37),"")</f>
        <v>669</v>
      </c>
      <c r="Q37">
        <f>IFERROR(SMALL(청솔누적!Q:Q,청솔짭!$A37),"")</f>
        <v>66.75</v>
      </c>
      <c r="R37" s="33">
        <f>IFERROR(LARGE(청솔누적!A:A,청솔짭!$A37)/100,"")</f>
        <v>1E-4</v>
      </c>
    </row>
    <row r="38" spans="1:18">
      <c r="A38">
        <v>36</v>
      </c>
      <c r="B38">
        <f>IFERROR(SMALL(청솔누적!B:B,청솔짭!$A38),"")</f>
        <v>533.4</v>
      </c>
      <c r="C38">
        <f>IFERROR(SMALL(청솔누적!C:C,청솔짭!$A38),"")</f>
        <v>601.29999999999995</v>
      </c>
      <c r="D38">
        <f>IFERROR(SMALL(청솔누적!D:D,청솔짭!$A38),"")</f>
        <v>898.42070400111561</v>
      </c>
      <c r="E38">
        <f>IFERROR(SMALL(청솔누적!E:E,청솔짭!$A38),"")</f>
        <v>533.5</v>
      </c>
      <c r="F38">
        <f>IFERROR(SMALL(청솔누적!F:F,청솔짭!$A38),"")</f>
        <v>670.7</v>
      </c>
      <c r="G38">
        <f>IFERROR(SMALL(청솔누적!G:G,청솔짭!$A38),"")</f>
        <v>669</v>
      </c>
      <c r="H38">
        <f>IFERROR(SMALL(청솔누적!H:H,청솔짭!$A38),"")</f>
        <v>998.2</v>
      </c>
      <c r="I38" t="str">
        <f>IFERROR(SMALL(청솔누적!I:I,청솔짭!$A38),"")</f>
        <v/>
      </c>
      <c r="J38" t="str">
        <f>IFERROR(SMALL(청솔누적!J:J,청솔짭!$A38),"")</f>
        <v/>
      </c>
      <c r="K38">
        <f>IFERROR(SMALL(청솔누적!K:K,청솔짭!$A38),"")</f>
        <v>465.4</v>
      </c>
      <c r="L38">
        <f>IFERROR(SMALL(청솔누적!L:L,청솔짭!$A38),"")</f>
        <v>468.2</v>
      </c>
      <c r="M38">
        <f>IFERROR(SMALL(청솔누적!M:M,청솔짭!$A38),"")</f>
        <v>798.1</v>
      </c>
      <c r="N38">
        <f>IFERROR(SMALL(청솔누적!N:N,청솔짭!$A38),"")</f>
        <v>799.8</v>
      </c>
      <c r="O38" t="str">
        <f>IFERROR(SMALL(청솔누적!O:O,청솔짭!$A38),"")</f>
        <v/>
      </c>
      <c r="P38">
        <f>IFERROR(SMALL(청솔누적!P:P,청솔짭!$A38),"")</f>
        <v>670</v>
      </c>
      <c r="Q38">
        <f>IFERROR(SMALL(청솔누적!Q:Q,청솔짭!$A38),"")</f>
        <v>66.875</v>
      </c>
      <c r="R38" s="33">
        <f>IFERROR(LARGE(청솔누적!A:A,청솔짭!$A38)/100,"")</f>
        <v>5.0000000000000002E-5</v>
      </c>
    </row>
    <row r="39" spans="1:18">
      <c r="A39">
        <v>37</v>
      </c>
      <c r="B39">
        <f>IFERROR(SMALL(청솔누적!B:B,청솔짭!$A39),"")</f>
        <v>533.4</v>
      </c>
      <c r="C39">
        <f>IFERROR(SMALL(청솔누적!C:C,청솔짭!$A39),"")</f>
        <v>602.36</v>
      </c>
      <c r="D39">
        <f>IFERROR(SMALL(청솔누적!D:D,청솔짭!$A39),"")</f>
        <v>900</v>
      </c>
      <c r="E39">
        <f>IFERROR(SMALL(청솔누적!E:E,청솔짭!$A39),"")</f>
        <v>533.5</v>
      </c>
      <c r="F39">
        <f>IFERROR(SMALL(청솔누적!F:F,청솔짭!$A39),"")</f>
        <v>670.7</v>
      </c>
      <c r="G39">
        <f>IFERROR(SMALL(청솔누적!G:G,청솔짭!$A39),"")</f>
        <v>669</v>
      </c>
      <c r="H39">
        <f>IFERROR(SMALL(청솔누적!H:H,청솔짭!$A39),"")</f>
        <v>998.2</v>
      </c>
      <c r="I39" t="str">
        <f>IFERROR(SMALL(청솔누적!I:I,청솔짭!$A39),"")</f>
        <v/>
      </c>
      <c r="J39" t="str">
        <f>IFERROR(SMALL(청솔누적!J:J,청솔짭!$A39),"")</f>
        <v/>
      </c>
      <c r="K39">
        <f>IFERROR(SMALL(청솔누적!K:K,청솔짭!$A39),"")</f>
        <v>465.4</v>
      </c>
      <c r="L39">
        <f>IFERROR(SMALL(청솔누적!L:L,청솔짭!$A39),"")</f>
        <v>468.2</v>
      </c>
      <c r="M39">
        <f>IFERROR(SMALL(청솔누적!M:M,청솔짭!$A39),"")</f>
        <v>798.1</v>
      </c>
      <c r="N39">
        <f>IFERROR(SMALL(청솔누적!N:N,청솔짭!$A39),"")</f>
        <v>799.8</v>
      </c>
      <c r="O39" t="str">
        <f>IFERROR(SMALL(청솔누적!O:O,청솔짭!$A39),"")</f>
        <v/>
      </c>
      <c r="P39">
        <f>IFERROR(SMALL(청솔누적!P:P,청솔짭!$A39),"")</f>
        <v>670</v>
      </c>
      <c r="Q39">
        <f>IFERROR(SMALL(청솔누적!Q:Q,청솔짭!$A39),"")</f>
        <v>89.166666666666671</v>
      </c>
      <c r="R39" s="33">
        <f>IFERROR(LARGE(청솔누적!A:A,청솔짭!$A39)/100,"")</f>
        <v>1.0000000000000001E-7</v>
      </c>
    </row>
    <row r="40" spans="1:18">
      <c r="A40">
        <v>38</v>
      </c>
      <c r="B40">
        <f>IFERROR(SMALL(청솔누적!B:B,청솔짭!$A40),"")</f>
        <v>800</v>
      </c>
      <c r="C40">
        <f>IFERROR(SMALL(청솔누적!C:C,청솔짭!$A40),"")</f>
        <v>900</v>
      </c>
      <c r="D40">
        <f>IFERROR(SMALL(청솔누적!D:D,청솔짭!$A40),"")</f>
        <v>900</v>
      </c>
      <c r="E40">
        <f>IFERROR(SMALL(청솔누적!E:E,청솔짭!$A40),"")</f>
        <v>800</v>
      </c>
      <c r="F40">
        <f>IFERROR(SMALL(청솔누적!F:F,청솔짭!$A40),"")</f>
        <v>1000</v>
      </c>
      <c r="G40">
        <f>IFERROR(SMALL(청솔누적!G:G,청솔짭!$A40),"")</f>
        <v>1000</v>
      </c>
      <c r="H40">
        <f>IFERROR(SMALL(청솔누적!H:H,청솔짭!$A40),"")</f>
        <v>1000</v>
      </c>
      <c r="I40" t="str">
        <f>IFERROR(SMALL(청솔누적!I:I,청솔짭!$A40),"")</f>
        <v/>
      </c>
      <c r="J40" t="str">
        <f>IFERROR(SMALL(청솔누적!J:J,청솔짭!$A40),"")</f>
        <v/>
      </c>
      <c r="K40">
        <f>IFERROR(SMALL(청솔누적!K:K,청솔짭!$A40),"")</f>
        <v>700</v>
      </c>
      <c r="L40">
        <f>IFERROR(SMALL(청솔누적!L:L,청솔짭!$A40),"")</f>
        <v>700</v>
      </c>
      <c r="M40">
        <f>IFERROR(SMALL(청솔누적!M:M,청솔짭!$A40),"")</f>
        <v>800</v>
      </c>
      <c r="N40">
        <f>IFERROR(SMALL(청솔누적!N:N,청솔짭!$A40),"")</f>
        <v>800</v>
      </c>
      <c r="O40" t="str">
        <f>IFERROR(SMALL(청솔누적!O:O,청솔짭!$A40),"")</f>
        <v/>
      </c>
      <c r="P40">
        <f>IFERROR(SMALL(청솔누적!P:P,청솔짭!$A40),"")</f>
        <v>1000</v>
      </c>
      <c r="Q40" t="str">
        <f>IFERROR(SMALL(청솔누적!Q:Q,청솔짭!$A40),"")</f>
        <v/>
      </c>
      <c r="R40" s="33">
        <v>1E-8</v>
      </c>
    </row>
    <row r="41" spans="1:18">
      <c r="A41">
        <v>39</v>
      </c>
      <c r="B41" t="str">
        <f>IFERROR(SMALL(청솔누적!B:B,청솔짭!$A41),"")</f>
        <v/>
      </c>
      <c r="C41" t="str">
        <f>IFERROR(SMALL(청솔누적!C:C,청솔짭!$A41),"")</f>
        <v/>
      </c>
      <c r="D41" t="str">
        <f>IFERROR(SMALL(청솔누적!D:D,청솔짭!$A41),"")</f>
        <v/>
      </c>
      <c r="E41" t="str">
        <f>IFERROR(SMALL(청솔누적!E:E,청솔짭!$A41),"")</f>
        <v/>
      </c>
      <c r="F41" t="str">
        <f>IFERROR(SMALL(청솔누적!F:F,청솔짭!$A41),"")</f>
        <v/>
      </c>
      <c r="G41" t="str">
        <f>IFERROR(SMALL(청솔누적!G:G,청솔짭!$A41),"")</f>
        <v/>
      </c>
      <c r="H41" t="str">
        <f>IFERROR(SMALL(청솔누적!H:H,청솔짭!$A41),"")</f>
        <v/>
      </c>
      <c r="I41" t="str">
        <f>IFERROR(SMALL(청솔누적!I:I,청솔짭!$A41),"")</f>
        <v/>
      </c>
      <c r="J41" t="str">
        <f>IFERROR(SMALL(청솔누적!J:J,청솔짭!$A41),"")</f>
        <v/>
      </c>
      <c r="K41" t="str">
        <f>IFERROR(SMALL(청솔누적!K:K,청솔짭!$A41),"")</f>
        <v/>
      </c>
      <c r="L41" t="str">
        <f>IFERROR(SMALL(청솔누적!L:L,청솔짭!$A41),"")</f>
        <v/>
      </c>
      <c r="M41" t="str">
        <f>IFERROR(SMALL(청솔누적!M:M,청솔짭!$A41),"")</f>
        <v/>
      </c>
      <c r="N41" t="str">
        <f>IFERROR(SMALL(청솔누적!N:N,청솔짭!$A41),"")</f>
        <v/>
      </c>
      <c r="O41" t="str">
        <f>IFERROR(SMALL(청솔누적!O:O,청솔짭!$A41),"")</f>
        <v/>
      </c>
      <c r="P41" t="str">
        <f>IFERROR(SMALL(청솔누적!P:P,청솔짭!$A41),"")</f>
        <v/>
      </c>
      <c r="Q41" t="str">
        <f>IFERROR(SMALL(청솔누적!Q:Q,청솔짭!$A41),"")</f>
        <v/>
      </c>
      <c r="R41" s="33" t="str">
        <f>IFERROR(LARGE(청솔누적!A:A,청솔짭!$A41)/100,"")</f>
        <v/>
      </c>
    </row>
    <row r="42" spans="1:18">
      <c r="A42">
        <v>40</v>
      </c>
      <c r="B42" t="str">
        <f>IFERROR(SMALL(청솔누적!B:B,청솔짭!$A42),"")</f>
        <v/>
      </c>
      <c r="C42" t="str">
        <f>IFERROR(SMALL(청솔누적!C:C,청솔짭!$A42),"")</f>
        <v/>
      </c>
      <c r="D42" t="str">
        <f>IFERROR(SMALL(청솔누적!D:D,청솔짭!$A42),"")</f>
        <v/>
      </c>
      <c r="E42" t="str">
        <f>IFERROR(SMALL(청솔누적!E:E,청솔짭!$A42),"")</f>
        <v/>
      </c>
      <c r="F42" t="str">
        <f>IFERROR(SMALL(청솔누적!F:F,청솔짭!$A42),"")</f>
        <v/>
      </c>
      <c r="G42" t="str">
        <f>IFERROR(SMALL(청솔누적!G:G,청솔짭!$A42),"")</f>
        <v/>
      </c>
      <c r="H42" t="str">
        <f>IFERROR(SMALL(청솔누적!H:H,청솔짭!$A42),"")</f>
        <v/>
      </c>
      <c r="I42" t="str">
        <f>IFERROR(SMALL(청솔누적!I:I,청솔짭!$A42),"")</f>
        <v/>
      </c>
      <c r="J42" t="str">
        <f>IFERROR(SMALL(청솔누적!J:J,청솔짭!$A42),"")</f>
        <v/>
      </c>
      <c r="K42" t="str">
        <f>IFERROR(SMALL(청솔누적!K:K,청솔짭!$A42),"")</f>
        <v/>
      </c>
      <c r="L42" t="str">
        <f>IFERROR(SMALL(청솔누적!L:L,청솔짭!$A42),"")</f>
        <v/>
      </c>
      <c r="M42" t="str">
        <f>IFERROR(SMALL(청솔누적!M:M,청솔짭!$A42),"")</f>
        <v/>
      </c>
      <c r="N42" t="str">
        <f>IFERROR(SMALL(청솔누적!N:N,청솔짭!$A42),"")</f>
        <v/>
      </c>
      <c r="O42" t="str">
        <f>IFERROR(SMALL(청솔누적!O:O,청솔짭!$A42),"")</f>
        <v/>
      </c>
      <c r="P42" t="str">
        <f>IFERROR(SMALL(청솔누적!P:P,청솔짭!$A42),"")</f>
        <v/>
      </c>
      <c r="Q42" t="str">
        <f>IFERROR(SMALL(청솔누적!Q:Q,청솔짭!$A42),"")</f>
        <v/>
      </c>
      <c r="R42" s="33" t="str">
        <f>IFERROR(LARGE(청솔누적!A:A,청솔짭!$A42)/100,"")</f>
        <v/>
      </c>
    </row>
    <row r="43" spans="1:18">
      <c r="A43">
        <v>41</v>
      </c>
      <c r="B43" t="str">
        <f>IFERROR(SMALL(청솔누적!B:B,청솔짭!$A43),"")</f>
        <v/>
      </c>
      <c r="C43" t="str">
        <f>IFERROR(SMALL(청솔누적!C:C,청솔짭!$A43),"")</f>
        <v/>
      </c>
      <c r="D43" t="str">
        <f>IFERROR(SMALL(청솔누적!D:D,청솔짭!$A43),"")</f>
        <v/>
      </c>
      <c r="E43" t="str">
        <f>IFERROR(SMALL(청솔누적!E:E,청솔짭!$A43),"")</f>
        <v/>
      </c>
      <c r="F43" t="str">
        <f>IFERROR(SMALL(청솔누적!F:F,청솔짭!$A43),"")</f>
        <v/>
      </c>
      <c r="G43" t="str">
        <f>IFERROR(SMALL(청솔누적!G:G,청솔짭!$A43),"")</f>
        <v/>
      </c>
      <c r="H43" t="str">
        <f>IFERROR(SMALL(청솔누적!H:H,청솔짭!$A43),"")</f>
        <v/>
      </c>
      <c r="I43" t="str">
        <f>IFERROR(SMALL(청솔누적!I:I,청솔짭!$A43),"")</f>
        <v/>
      </c>
      <c r="J43" t="str">
        <f>IFERROR(SMALL(청솔누적!J:J,청솔짭!$A43),"")</f>
        <v/>
      </c>
      <c r="K43" t="str">
        <f>IFERROR(SMALL(청솔누적!K:K,청솔짭!$A43),"")</f>
        <v/>
      </c>
      <c r="L43" t="str">
        <f>IFERROR(SMALL(청솔누적!L:L,청솔짭!$A43),"")</f>
        <v/>
      </c>
      <c r="M43" t="str">
        <f>IFERROR(SMALL(청솔누적!M:M,청솔짭!$A43),"")</f>
        <v/>
      </c>
      <c r="N43" t="str">
        <f>IFERROR(SMALL(청솔누적!N:N,청솔짭!$A43),"")</f>
        <v/>
      </c>
      <c r="O43" t="str">
        <f>IFERROR(SMALL(청솔누적!O:O,청솔짭!$A43),"")</f>
        <v/>
      </c>
      <c r="P43" t="str">
        <f>IFERROR(SMALL(청솔누적!P:P,청솔짭!$A43),"")</f>
        <v/>
      </c>
      <c r="Q43" t="str">
        <f>IFERROR(SMALL(청솔누적!Q:Q,청솔짭!$A43),"")</f>
        <v/>
      </c>
      <c r="R43" s="33" t="str">
        <f>IFERROR(LARGE(청솔누적!A:A,청솔짭!$A43)/100,"")</f>
        <v/>
      </c>
    </row>
    <row r="44" spans="1:18">
      <c r="A44">
        <v>42</v>
      </c>
      <c r="B44" t="str">
        <f>IFERROR(SMALL(청솔누적!B:B,청솔짭!$A44),"")</f>
        <v/>
      </c>
      <c r="C44" t="str">
        <f>IFERROR(SMALL(청솔누적!C:C,청솔짭!$A44),"")</f>
        <v/>
      </c>
      <c r="D44" t="str">
        <f>IFERROR(SMALL(청솔누적!D:D,청솔짭!$A44),"")</f>
        <v/>
      </c>
      <c r="E44" t="str">
        <f>IFERROR(SMALL(청솔누적!E:E,청솔짭!$A44),"")</f>
        <v/>
      </c>
      <c r="F44" t="str">
        <f>IFERROR(SMALL(청솔누적!F:F,청솔짭!$A44),"")</f>
        <v/>
      </c>
      <c r="G44" t="str">
        <f>IFERROR(SMALL(청솔누적!G:G,청솔짭!$A44),"")</f>
        <v/>
      </c>
      <c r="H44" t="str">
        <f>IFERROR(SMALL(청솔누적!H:H,청솔짭!$A44),"")</f>
        <v/>
      </c>
      <c r="I44" t="str">
        <f>IFERROR(SMALL(청솔누적!I:I,청솔짭!$A44),"")</f>
        <v/>
      </c>
      <c r="J44" t="str">
        <f>IFERROR(SMALL(청솔누적!J:J,청솔짭!$A44),"")</f>
        <v/>
      </c>
      <c r="K44" t="str">
        <f>IFERROR(SMALL(청솔누적!K:K,청솔짭!$A44),"")</f>
        <v/>
      </c>
      <c r="L44" t="str">
        <f>IFERROR(SMALL(청솔누적!L:L,청솔짭!$A44),"")</f>
        <v/>
      </c>
      <c r="M44" t="str">
        <f>IFERROR(SMALL(청솔누적!M:M,청솔짭!$A44),"")</f>
        <v/>
      </c>
      <c r="N44" t="str">
        <f>IFERROR(SMALL(청솔누적!N:N,청솔짭!$A44),"")</f>
        <v/>
      </c>
      <c r="O44" t="str">
        <f>IFERROR(SMALL(청솔누적!O:O,청솔짭!$A44),"")</f>
        <v/>
      </c>
      <c r="P44" t="str">
        <f>IFERROR(SMALL(청솔누적!P:P,청솔짭!$A44),"")</f>
        <v/>
      </c>
      <c r="Q44" t="str">
        <f>IFERROR(SMALL(청솔누적!Q:Q,청솔짭!$A44),"")</f>
        <v/>
      </c>
      <c r="R44" s="33" t="str">
        <f>IFERROR(LARGE(청솔누적!A:A,청솔짭!$A44)/100,"")</f>
        <v/>
      </c>
    </row>
    <row r="45" spans="1:18">
      <c r="A45">
        <v>43</v>
      </c>
      <c r="B45" t="str">
        <f>IFERROR(SMALL(청솔누적!B:B,청솔짭!$A45),"")</f>
        <v/>
      </c>
      <c r="C45" t="str">
        <f>IFERROR(SMALL(청솔누적!C:C,청솔짭!$A45),"")</f>
        <v/>
      </c>
      <c r="D45" t="str">
        <f>IFERROR(SMALL(청솔누적!D:D,청솔짭!$A45),"")</f>
        <v/>
      </c>
      <c r="E45" t="str">
        <f>IFERROR(SMALL(청솔누적!E:E,청솔짭!$A45),"")</f>
        <v/>
      </c>
      <c r="F45" t="str">
        <f>IFERROR(SMALL(청솔누적!F:F,청솔짭!$A45),"")</f>
        <v/>
      </c>
      <c r="G45" t="str">
        <f>IFERROR(SMALL(청솔누적!G:G,청솔짭!$A45),"")</f>
        <v/>
      </c>
      <c r="H45" t="str">
        <f>IFERROR(SMALL(청솔누적!H:H,청솔짭!$A45),"")</f>
        <v/>
      </c>
      <c r="I45" t="str">
        <f>IFERROR(SMALL(청솔누적!I:I,청솔짭!$A45),"")</f>
        <v/>
      </c>
      <c r="J45" t="str">
        <f>IFERROR(SMALL(청솔누적!J:J,청솔짭!$A45),"")</f>
        <v/>
      </c>
      <c r="K45" t="str">
        <f>IFERROR(SMALL(청솔누적!K:K,청솔짭!$A45),"")</f>
        <v/>
      </c>
      <c r="L45" t="str">
        <f>IFERROR(SMALL(청솔누적!L:L,청솔짭!$A45),"")</f>
        <v/>
      </c>
      <c r="M45" t="str">
        <f>IFERROR(SMALL(청솔누적!M:M,청솔짭!$A45),"")</f>
        <v/>
      </c>
      <c r="N45" t="str">
        <f>IFERROR(SMALL(청솔누적!N:N,청솔짭!$A45),"")</f>
        <v/>
      </c>
      <c r="O45" t="str">
        <f>IFERROR(SMALL(청솔누적!O:O,청솔짭!$A45),"")</f>
        <v/>
      </c>
      <c r="P45" t="str">
        <f>IFERROR(SMALL(청솔누적!P:P,청솔짭!$A45),"")</f>
        <v/>
      </c>
      <c r="Q45" t="str">
        <f>IFERROR(SMALL(청솔누적!Q:Q,청솔짭!$A45),"")</f>
        <v/>
      </c>
      <c r="R45" s="33" t="str">
        <f>IFERROR(LARGE(청솔누적!A:A,청솔짭!$A45)/100,"")</f>
        <v/>
      </c>
    </row>
    <row r="46" spans="1:18">
      <c r="A46">
        <v>44</v>
      </c>
      <c r="B46" t="str">
        <f>IFERROR(SMALL(청솔누적!B:B,청솔짭!$A46),"")</f>
        <v/>
      </c>
      <c r="C46" t="str">
        <f>IFERROR(SMALL(청솔누적!C:C,청솔짭!$A46),"")</f>
        <v/>
      </c>
      <c r="D46" t="str">
        <f>IFERROR(SMALL(청솔누적!D:D,청솔짭!$A46),"")</f>
        <v/>
      </c>
      <c r="E46" t="str">
        <f>IFERROR(SMALL(청솔누적!E:E,청솔짭!$A46),"")</f>
        <v/>
      </c>
      <c r="F46" t="str">
        <f>IFERROR(SMALL(청솔누적!F:F,청솔짭!$A46),"")</f>
        <v/>
      </c>
      <c r="G46" t="str">
        <f>IFERROR(SMALL(청솔누적!G:G,청솔짭!$A46),"")</f>
        <v/>
      </c>
      <c r="H46" t="str">
        <f>IFERROR(SMALL(청솔누적!H:H,청솔짭!$A46),"")</f>
        <v/>
      </c>
      <c r="I46" t="str">
        <f>IFERROR(SMALL(청솔누적!I:I,청솔짭!$A46),"")</f>
        <v/>
      </c>
      <c r="J46" t="str">
        <f>IFERROR(SMALL(청솔누적!J:J,청솔짭!$A46),"")</f>
        <v/>
      </c>
      <c r="K46" t="str">
        <f>IFERROR(SMALL(청솔누적!K:K,청솔짭!$A46),"")</f>
        <v/>
      </c>
      <c r="L46" t="str">
        <f>IFERROR(SMALL(청솔누적!L:L,청솔짭!$A46),"")</f>
        <v/>
      </c>
      <c r="M46" t="str">
        <f>IFERROR(SMALL(청솔누적!M:M,청솔짭!$A46),"")</f>
        <v/>
      </c>
      <c r="N46" t="str">
        <f>IFERROR(SMALL(청솔누적!N:N,청솔짭!$A46),"")</f>
        <v/>
      </c>
      <c r="O46" t="str">
        <f>IFERROR(SMALL(청솔누적!O:O,청솔짭!$A46),"")</f>
        <v/>
      </c>
      <c r="P46" t="str">
        <f>IFERROR(SMALL(청솔누적!P:P,청솔짭!$A46),"")</f>
        <v/>
      </c>
      <c r="Q46" t="str">
        <f>IFERROR(SMALL(청솔누적!Q:Q,청솔짭!$A46),"")</f>
        <v/>
      </c>
      <c r="R46" s="33" t="str">
        <f>IFERROR(LARGE(청솔누적!A:A,청솔짭!$A46)/100,"")</f>
        <v/>
      </c>
    </row>
    <row r="47" spans="1:18">
      <c r="A47">
        <v>45</v>
      </c>
      <c r="B47" t="str">
        <f>IFERROR(SMALL(청솔누적!B:B,청솔짭!$A47),"")</f>
        <v/>
      </c>
      <c r="C47" t="str">
        <f>IFERROR(SMALL(청솔누적!C:C,청솔짭!$A47),"")</f>
        <v/>
      </c>
      <c r="D47" t="str">
        <f>IFERROR(SMALL(청솔누적!D:D,청솔짭!$A47),"")</f>
        <v/>
      </c>
      <c r="E47" t="str">
        <f>IFERROR(SMALL(청솔누적!E:E,청솔짭!$A47),"")</f>
        <v/>
      </c>
      <c r="F47" t="str">
        <f>IFERROR(SMALL(청솔누적!F:F,청솔짭!$A47),"")</f>
        <v/>
      </c>
      <c r="G47" t="str">
        <f>IFERROR(SMALL(청솔누적!G:G,청솔짭!$A47),"")</f>
        <v/>
      </c>
      <c r="H47" t="str">
        <f>IFERROR(SMALL(청솔누적!H:H,청솔짭!$A47),"")</f>
        <v/>
      </c>
      <c r="I47" t="str">
        <f>IFERROR(SMALL(청솔누적!I:I,청솔짭!$A47),"")</f>
        <v/>
      </c>
      <c r="J47" t="str">
        <f>IFERROR(SMALL(청솔누적!J:J,청솔짭!$A47),"")</f>
        <v/>
      </c>
      <c r="K47" t="str">
        <f>IFERROR(SMALL(청솔누적!K:K,청솔짭!$A47),"")</f>
        <v/>
      </c>
      <c r="L47" t="str">
        <f>IFERROR(SMALL(청솔누적!L:L,청솔짭!$A47),"")</f>
        <v/>
      </c>
      <c r="M47" t="str">
        <f>IFERROR(SMALL(청솔누적!M:M,청솔짭!$A47),"")</f>
        <v/>
      </c>
      <c r="N47" t="str">
        <f>IFERROR(SMALL(청솔누적!N:N,청솔짭!$A47),"")</f>
        <v/>
      </c>
      <c r="O47" t="str">
        <f>IFERROR(SMALL(청솔누적!O:O,청솔짭!$A47),"")</f>
        <v/>
      </c>
      <c r="P47" t="str">
        <f>IFERROR(SMALL(청솔누적!P:P,청솔짭!$A47),"")</f>
        <v/>
      </c>
      <c r="Q47" t="str">
        <f>IFERROR(SMALL(청솔누적!Q:Q,청솔짭!$A47),"")</f>
        <v/>
      </c>
      <c r="R47" s="33" t="str">
        <f>IFERROR(LARGE(청솔누적!A:A,청솔짭!$A47)/100,"")</f>
        <v/>
      </c>
    </row>
    <row r="48" spans="1:18">
      <c r="A48">
        <v>46</v>
      </c>
      <c r="B48" t="str">
        <f>IFERROR(SMALL(청솔누적!B:B,청솔짭!$A48),"")</f>
        <v/>
      </c>
      <c r="C48" t="str">
        <f>IFERROR(SMALL(청솔누적!C:C,청솔짭!$A48),"")</f>
        <v/>
      </c>
      <c r="D48" t="str">
        <f>IFERROR(SMALL(청솔누적!D:D,청솔짭!$A48),"")</f>
        <v/>
      </c>
      <c r="E48" t="str">
        <f>IFERROR(SMALL(청솔누적!E:E,청솔짭!$A48),"")</f>
        <v/>
      </c>
      <c r="F48" t="str">
        <f>IFERROR(SMALL(청솔누적!F:F,청솔짭!$A48),"")</f>
        <v/>
      </c>
      <c r="G48" t="str">
        <f>IFERROR(SMALL(청솔누적!G:G,청솔짭!$A48),"")</f>
        <v/>
      </c>
      <c r="H48" t="str">
        <f>IFERROR(SMALL(청솔누적!H:H,청솔짭!$A48),"")</f>
        <v/>
      </c>
      <c r="I48" t="str">
        <f>IFERROR(SMALL(청솔누적!I:I,청솔짭!$A48),"")</f>
        <v/>
      </c>
      <c r="J48" t="str">
        <f>IFERROR(SMALL(청솔누적!J:J,청솔짭!$A48),"")</f>
        <v/>
      </c>
      <c r="K48" t="str">
        <f>IFERROR(SMALL(청솔누적!K:K,청솔짭!$A48),"")</f>
        <v/>
      </c>
      <c r="L48" t="str">
        <f>IFERROR(SMALL(청솔누적!L:L,청솔짭!$A48),"")</f>
        <v/>
      </c>
      <c r="M48" t="str">
        <f>IFERROR(SMALL(청솔누적!M:M,청솔짭!$A48),"")</f>
        <v/>
      </c>
      <c r="N48" t="str">
        <f>IFERROR(SMALL(청솔누적!N:N,청솔짭!$A48),"")</f>
        <v/>
      </c>
      <c r="O48" t="str">
        <f>IFERROR(SMALL(청솔누적!O:O,청솔짭!$A48),"")</f>
        <v/>
      </c>
      <c r="P48" t="str">
        <f>IFERROR(SMALL(청솔누적!P:P,청솔짭!$A48),"")</f>
        <v/>
      </c>
      <c r="Q48" t="str">
        <f>IFERROR(SMALL(청솔누적!Q:Q,청솔짭!$A48),"")</f>
        <v/>
      </c>
      <c r="R48" s="33" t="str">
        <f>IFERROR(LARGE(청솔누적!A:A,청솔짭!$A48)/100,"")</f>
        <v/>
      </c>
    </row>
    <row r="49" spans="1:18">
      <c r="A49">
        <v>47</v>
      </c>
      <c r="B49" t="str">
        <f>IFERROR(SMALL(청솔누적!B:B,청솔짭!$A49),"")</f>
        <v/>
      </c>
      <c r="C49" t="str">
        <f>IFERROR(SMALL(청솔누적!C:C,청솔짭!$A49),"")</f>
        <v/>
      </c>
      <c r="D49" t="str">
        <f>IFERROR(SMALL(청솔누적!D:D,청솔짭!$A49),"")</f>
        <v/>
      </c>
      <c r="E49" t="str">
        <f>IFERROR(SMALL(청솔누적!E:E,청솔짭!$A49),"")</f>
        <v/>
      </c>
      <c r="F49" t="str">
        <f>IFERROR(SMALL(청솔누적!F:F,청솔짭!$A49),"")</f>
        <v/>
      </c>
      <c r="G49" t="str">
        <f>IFERROR(SMALL(청솔누적!G:G,청솔짭!$A49),"")</f>
        <v/>
      </c>
      <c r="H49" t="str">
        <f>IFERROR(SMALL(청솔누적!H:H,청솔짭!$A49),"")</f>
        <v/>
      </c>
      <c r="I49" t="str">
        <f>IFERROR(SMALL(청솔누적!I:I,청솔짭!$A49),"")</f>
        <v/>
      </c>
      <c r="J49" t="str">
        <f>IFERROR(SMALL(청솔누적!J:J,청솔짭!$A49),"")</f>
        <v/>
      </c>
      <c r="K49" t="str">
        <f>IFERROR(SMALL(청솔누적!K:K,청솔짭!$A49),"")</f>
        <v/>
      </c>
      <c r="L49" t="str">
        <f>IFERROR(SMALL(청솔누적!L:L,청솔짭!$A49),"")</f>
        <v/>
      </c>
      <c r="M49" t="str">
        <f>IFERROR(SMALL(청솔누적!M:M,청솔짭!$A49),"")</f>
        <v/>
      </c>
      <c r="N49" t="str">
        <f>IFERROR(SMALL(청솔누적!N:N,청솔짭!$A49),"")</f>
        <v/>
      </c>
      <c r="O49" t="str">
        <f>IFERROR(SMALL(청솔누적!O:O,청솔짭!$A49),"")</f>
        <v/>
      </c>
      <c r="P49" t="str">
        <f>IFERROR(SMALL(청솔누적!P:P,청솔짭!$A49),"")</f>
        <v/>
      </c>
      <c r="Q49" t="str">
        <f>IFERROR(SMALL(청솔누적!Q:Q,청솔짭!$A49),"")</f>
        <v/>
      </c>
      <c r="R49" s="33" t="str">
        <f>IFERROR(LARGE(청솔누적!A:A,청솔짭!$A49)/100,"")</f>
        <v/>
      </c>
    </row>
    <row r="50" spans="1:18">
      <c r="A50">
        <v>48</v>
      </c>
      <c r="B50" t="str">
        <f>IFERROR(SMALL(청솔누적!B:B,청솔짭!$A50),"")</f>
        <v/>
      </c>
      <c r="C50" t="str">
        <f>IFERROR(SMALL(청솔누적!C:C,청솔짭!$A50),"")</f>
        <v/>
      </c>
      <c r="D50" t="str">
        <f>IFERROR(SMALL(청솔누적!D:D,청솔짭!$A50),"")</f>
        <v/>
      </c>
      <c r="E50" t="str">
        <f>IFERROR(SMALL(청솔누적!E:E,청솔짭!$A50),"")</f>
        <v/>
      </c>
      <c r="F50" t="str">
        <f>IFERROR(SMALL(청솔누적!F:F,청솔짭!$A50),"")</f>
        <v/>
      </c>
      <c r="G50" t="str">
        <f>IFERROR(SMALL(청솔누적!G:G,청솔짭!$A50),"")</f>
        <v/>
      </c>
      <c r="H50" t="str">
        <f>IFERROR(SMALL(청솔누적!H:H,청솔짭!$A50),"")</f>
        <v/>
      </c>
      <c r="I50" t="str">
        <f>IFERROR(SMALL(청솔누적!I:I,청솔짭!$A50),"")</f>
        <v/>
      </c>
      <c r="J50" t="str">
        <f>IFERROR(SMALL(청솔누적!J:J,청솔짭!$A50),"")</f>
        <v/>
      </c>
      <c r="K50" t="str">
        <f>IFERROR(SMALL(청솔누적!K:K,청솔짭!$A50),"")</f>
        <v/>
      </c>
      <c r="L50" t="str">
        <f>IFERROR(SMALL(청솔누적!L:L,청솔짭!$A50),"")</f>
        <v/>
      </c>
      <c r="M50" t="str">
        <f>IFERROR(SMALL(청솔누적!M:M,청솔짭!$A50),"")</f>
        <v/>
      </c>
      <c r="N50" t="str">
        <f>IFERROR(SMALL(청솔누적!N:N,청솔짭!$A50),"")</f>
        <v/>
      </c>
      <c r="O50" t="str">
        <f>IFERROR(SMALL(청솔누적!O:O,청솔짭!$A50),"")</f>
        <v/>
      </c>
      <c r="P50" t="str">
        <f>IFERROR(SMALL(청솔누적!P:P,청솔짭!$A50),"")</f>
        <v/>
      </c>
      <c r="Q50" t="str">
        <f>IFERROR(SMALL(청솔누적!Q:Q,청솔짭!$A50),"")</f>
        <v/>
      </c>
      <c r="R50" s="33" t="str">
        <f>IFERROR(LARGE(청솔누적!A:A,청솔짭!$A50)/100,"")</f>
        <v/>
      </c>
    </row>
    <row r="51" spans="1:18">
      <c r="A51">
        <v>49</v>
      </c>
      <c r="B51" t="str">
        <f>IFERROR(SMALL(청솔누적!B:B,청솔짭!$A51),"")</f>
        <v/>
      </c>
      <c r="C51" t="str">
        <f>IFERROR(SMALL(청솔누적!C:C,청솔짭!$A51),"")</f>
        <v/>
      </c>
      <c r="D51" t="str">
        <f>IFERROR(SMALL(청솔누적!D:D,청솔짭!$A51),"")</f>
        <v/>
      </c>
      <c r="E51" t="str">
        <f>IFERROR(SMALL(청솔누적!E:E,청솔짭!$A51),"")</f>
        <v/>
      </c>
      <c r="F51" t="str">
        <f>IFERROR(SMALL(청솔누적!F:F,청솔짭!$A51),"")</f>
        <v/>
      </c>
      <c r="G51" t="str">
        <f>IFERROR(SMALL(청솔누적!G:G,청솔짭!$A51),"")</f>
        <v/>
      </c>
      <c r="H51" t="str">
        <f>IFERROR(SMALL(청솔누적!H:H,청솔짭!$A51),"")</f>
        <v/>
      </c>
      <c r="I51" t="str">
        <f>IFERROR(SMALL(청솔누적!I:I,청솔짭!$A51),"")</f>
        <v/>
      </c>
      <c r="J51" t="str">
        <f>IFERROR(SMALL(청솔누적!J:J,청솔짭!$A51),"")</f>
        <v/>
      </c>
      <c r="K51" t="str">
        <f>IFERROR(SMALL(청솔누적!K:K,청솔짭!$A51),"")</f>
        <v/>
      </c>
      <c r="L51" t="str">
        <f>IFERROR(SMALL(청솔누적!L:L,청솔짭!$A51),"")</f>
        <v/>
      </c>
      <c r="M51" t="str">
        <f>IFERROR(SMALL(청솔누적!M:M,청솔짭!$A51),"")</f>
        <v/>
      </c>
      <c r="N51" t="str">
        <f>IFERROR(SMALL(청솔누적!N:N,청솔짭!$A51),"")</f>
        <v/>
      </c>
      <c r="O51" t="str">
        <f>IFERROR(SMALL(청솔누적!O:O,청솔짭!$A51),"")</f>
        <v/>
      </c>
      <c r="P51" t="str">
        <f>IFERROR(SMALL(청솔누적!P:P,청솔짭!$A51),"")</f>
        <v/>
      </c>
      <c r="Q51" t="str">
        <f>IFERROR(SMALL(청솔누적!Q:Q,청솔짭!$A51),"")</f>
        <v/>
      </c>
      <c r="R51" s="33" t="str">
        <f>IFERROR(LARGE(청솔누적!A:A,청솔짭!$A51)/100,"")</f>
        <v/>
      </c>
    </row>
    <row r="52" spans="1:18">
      <c r="A52">
        <v>50</v>
      </c>
      <c r="B52" t="str">
        <f>IFERROR(SMALL(청솔누적!B:B,청솔짭!$A52),"")</f>
        <v/>
      </c>
      <c r="C52" t="str">
        <f>IFERROR(SMALL(청솔누적!C:C,청솔짭!$A52),"")</f>
        <v/>
      </c>
      <c r="D52" t="str">
        <f>IFERROR(SMALL(청솔누적!D:D,청솔짭!$A52),"")</f>
        <v/>
      </c>
      <c r="E52" t="str">
        <f>IFERROR(SMALL(청솔누적!E:E,청솔짭!$A52),"")</f>
        <v/>
      </c>
      <c r="F52" t="str">
        <f>IFERROR(SMALL(청솔누적!F:F,청솔짭!$A52),"")</f>
        <v/>
      </c>
      <c r="G52" t="str">
        <f>IFERROR(SMALL(청솔누적!G:G,청솔짭!$A52),"")</f>
        <v/>
      </c>
      <c r="H52" t="str">
        <f>IFERROR(SMALL(청솔누적!H:H,청솔짭!$A52),"")</f>
        <v/>
      </c>
      <c r="I52" t="str">
        <f>IFERROR(SMALL(청솔누적!I:I,청솔짭!$A52),"")</f>
        <v/>
      </c>
      <c r="J52" t="str">
        <f>IFERROR(SMALL(청솔누적!J:J,청솔짭!$A52),"")</f>
        <v/>
      </c>
      <c r="K52" t="str">
        <f>IFERROR(SMALL(청솔누적!K:K,청솔짭!$A52),"")</f>
        <v/>
      </c>
      <c r="L52" t="str">
        <f>IFERROR(SMALL(청솔누적!L:L,청솔짭!$A52),"")</f>
        <v/>
      </c>
      <c r="M52" t="str">
        <f>IFERROR(SMALL(청솔누적!M:M,청솔짭!$A52),"")</f>
        <v/>
      </c>
      <c r="N52" t="str">
        <f>IFERROR(SMALL(청솔누적!N:N,청솔짭!$A52),"")</f>
        <v/>
      </c>
      <c r="O52" t="str">
        <f>IFERROR(SMALL(청솔누적!O:O,청솔짭!$A52),"")</f>
        <v/>
      </c>
      <c r="P52" t="str">
        <f>IFERROR(SMALL(청솔누적!P:P,청솔짭!$A52),"")</f>
        <v/>
      </c>
      <c r="Q52" t="str">
        <f>IFERROR(SMALL(청솔누적!Q:Q,청솔짭!$A52),"")</f>
        <v/>
      </c>
      <c r="R52" s="33" t="str">
        <f>IFERROR(LARGE(청솔누적!A:A,청솔짭!$A52)/100,"")</f>
        <v/>
      </c>
    </row>
    <row r="53" spans="1:18">
      <c r="A53">
        <v>51</v>
      </c>
      <c r="B53" t="str">
        <f>IFERROR(SMALL(청솔누적!B:B,청솔짭!$A53),"")</f>
        <v/>
      </c>
      <c r="C53" t="str">
        <f>IFERROR(SMALL(청솔누적!C:C,청솔짭!$A53),"")</f>
        <v/>
      </c>
      <c r="D53" t="str">
        <f>IFERROR(SMALL(청솔누적!D:D,청솔짭!$A53),"")</f>
        <v/>
      </c>
      <c r="E53" t="str">
        <f>IFERROR(SMALL(청솔누적!E:E,청솔짭!$A53),"")</f>
        <v/>
      </c>
      <c r="F53" t="str">
        <f>IFERROR(SMALL(청솔누적!F:F,청솔짭!$A53),"")</f>
        <v/>
      </c>
      <c r="G53" t="str">
        <f>IFERROR(SMALL(청솔누적!G:G,청솔짭!$A53),"")</f>
        <v/>
      </c>
      <c r="H53" t="str">
        <f>IFERROR(SMALL(청솔누적!H:H,청솔짭!$A53),"")</f>
        <v/>
      </c>
      <c r="I53" t="str">
        <f>IFERROR(SMALL(청솔누적!I:I,청솔짭!$A53),"")</f>
        <v/>
      </c>
      <c r="J53" t="str">
        <f>IFERROR(SMALL(청솔누적!J:J,청솔짭!$A53),"")</f>
        <v/>
      </c>
      <c r="K53" t="str">
        <f>IFERROR(SMALL(청솔누적!K:K,청솔짭!$A53),"")</f>
        <v/>
      </c>
      <c r="L53" t="str">
        <f>IFERROR(SMALL(청솔누적!L:L,청솔짭!$A53),"")</f>
        <v/>
      </c>
      <c r="M53" t="str">
        <f>IFERROR(SMALL(청솔누적!M:M,청솔짭!$A53),"")</f>
        <v/>
      </c>
      <c r="N53" t="str">
        <f>IFERROR(SMALL(청솔누적!N:N,청솔짭!$A53),"")</f>
        <v/>
      </c>
      <c r="O53" t="str">
        <f>IFERROR(SMALL(청솔누적!O:O,청솔짭!$A53),"")</f>
        <v/>
      </c>
      <c r="P53" t="str">
        <f>IFERROR(SMALL(청솔누적!P:P,청솔짭!$A53),"")</f>
        <v/>
      </c>
      <c r="Q53" t="str">
        <f>IFERROR(SMALL(청솔누적!Q:Q,청솔짭!$A53),"")</f>
        <v/>
      </c>
      <c r="R53" s="33" t="str">
        <f>IFERROR(LARGE(청솔누적!A:A,청솔짭!$A53)/100,"")</f>
        <v/>
      </c>
    </row>
    <row r="54" spans="1:18">
      <c r="A54">
        <v>52</v>
      </c>
      <c r="B54" t="str">
        <f>IFERROR(SMALL(청솔누적!B:B,청솔짭!$A54),"")</f>
        <v/>
      </c>
      <c r="C54" t="str">
        <f>IFERROR(SMALL(청솔누적!C:C,청솔짭!$A54),"")</f>
        <v/>
      </c>
      <c r="D54" t="str">
        <f>IFERROR(SMALL(청솔누적!D:D,청솔짭!$A54),"")</f>
        <v/>
      </c>
      <c r="E54" t="str">
        <f>IFERROR(SMALL(청솔누적!E:E,청솔짭!$A54),"")</f>
        <v/>
      </c>
      <c r="F54" t="str">
        <f>IFERROR(SMALL(청솔누적!F:F,청솔짭!$A54),"")</f>
        <v/>
      </c>
      <c r="G54" t="str">
        <f>IFERROR(SMALL(청솔누적!G:G,청솔짭!$A54),"")</f>
        <v/>
      </c>
      <c r="H54" t="str">
        <f>IFERROR(SMALL(청솔누적!H:H,청솔짭!$A54),"")</f>
        <v/>
      </c>
      <c r="I54" t="str">
        <f>IFERROR(SMALL(청솔누적!I:I,청솔짭!$A54),"")</f>
        <v/>
      </c>
      <c r="J54" t="str">
        <f>IFERROR(SMALL(청솔누적!J:J,청솔짭!$A54),"")</f>
        <v/>
      </c>
      <c r="K54" t="str">
        <f>IFERROR(SMALL(청솔누적!K:K,청솔짭!$A54),"")</f>
        <v/>
      </c>
      <c r="L54" t="str">
        <f>IFERROR(SMALL(청솔누적!L:L,청솔짭!$A54),"")</f>
        <v/>
      </c>
      <c r="M54" t="str">
        <f>IFERROR(SMALL(청솔누적!M:M,청솔짭!$A54),"")</f>
        <v/>
      </c>
      <c r="N54" t="str">
        <f>IFERROR(SMALL(청솔누적!N:N,청솔짭!$A54),"")</f>
        <v/>
      </c>
      <c r="O54" t="str">
        <f>IFERROR(SMALL(청솔누적!O:O,청솔짭!$A54),"")</f>
        <v/>
      </c>
      <c r="P54" t="str">
        <f>IFERROR(SMALL(청솔누적!P:P,청솔짭!$A54),"")</f>
        <v/>
      </c>
      <c r="Q54" t="str">
        <f>IFERROR(SMALL(청솔누적!Q:Q,청솔짭!$A54),"")</f>
        <v/>
      </c>
      <c r="R54" s="33" t="str">
        <f>IFERROR(LARGE(청솔누적!A:A,청솔짭!$A54)/100,"")</f>
        <v/>
      </c>
    </row>
    <row r="55" spans="1:18">
      <c r="A55">
        <v>53</v>
      </c>
      <c r="B55" t="str">
        <f>IFERROR(SMALL(청솔누적!B:B,청솔짭!$A55),"")</f>
        <v/>
      </c>
      <c r="C55" t="str">
        <f>IFERROR(SMALL(청솔누적!C:C,청솔짭!$A55),"")</f>
        <v/>
      </c>
      <c r="D55" t="str">
        <f>IFERROR(SMALL(청솔누적!D:D,청솔짭!$A55),"")</f>
        <v/>
      </c>
      <c r="E55" t="str">
        <f>IFERROR(SMALL(청솔누적!E:E,청솔짭!$A55),"")</f>
        <v/>
      </c>
      <c r="F55" t="str">
        <f>IFERROR(SMALL(청솔누적!F:F,청솔짭!$A55),"")</f>
        <v/>
      </c>
      <c r="G55" t="str">
        <f>IFERROR(SMALL(청솔누적!G:G,청솔짭!$A55),"")</f>
        <v/>
      </c>
      <c r="H55" t="str">
        <f>IFERROR(SMALL(청솔누적!H:H,청솔짭!$A55),"")</f>
        <v/>
      </c>
      <c r="I55" t="str">
        <f>IFERROR(SMALL(청솔누적!I:I,청솔짭!$A55),"")</f>
        <v/>
      </c>
      <c r="J55" t="str">
        <f>IFERROR(SMALL(청솔누적!J:J,청솔짭!$A55),"")</f>
        <v/>
      </c>
      <c r="K55" t="str">
        <f>IFERROR(SMALL(청솔누적!K:K,청솔짭!$A55),"")</f>
        <v/>
      </c>
      <c r="L55" t="str">
        <f>IFERROR(SMALL(청솔누적!L:L,청솔짭!$A55),"")</f>
        <v/>
      </c>
      <c r="M55" t="str">
        <f>IFERROR(SMALL(청솔누적!M:M,청솔짭!$A55),"")</f>
        <v/>
      </c>
      <c r="N55" t="str">
        <f>IFERROR(SMALL(청솔누적!N:N,청솔짭!$A55),"")</f>
        <v/>
      </c>
      <c r="O55" t="str">
        <f>IFERROR(SMALL(청솔누적!O:O,청솔짭!$A55),"")</f>
        <v/>
      </c>
      <c r="P55" t="str">
        <f>IFERROR(SMALL(청솔누적!P:P,청솔짭!$A55),"")</f>
        <v/>
      </c>
      <c r="Q55" t="str">
        <f>IFERROR(SMALL(청솔누적!Q:Q,청솔짭!$A55),"")</f>
        <v/>
      </c>
      <c r="R55" s="33" t="str">
        <f>IFERROR(LARGE(청솔누적!A:A,청솔짭!$A55)/100,"")</f>
        <v/>
      </c>
    </row>
    <row r="56" spans="1:18">
      <c r="A56">
        <v>54</v>
      </c>
      <c r="B56" t="str">
        <f>IFERROR(SMALL(청솔누적!B:B,청솔짭!$A56),"")</f>
        <v/>
      </c>
      <c r="C56" t="str">
        <f>IFERROR(SMALL(청솔누적!C:C,청솔짭!$A56),"")</f>
        <v/>
      </c>
      <c r="D56" t="str">
        <f>IFERROR(SMALL(청솔누적!D:D,청솔짭!$A56),"")</f>
        <v/>
      </c>
      <c r="E56" t="str">
        <f>IFERROR(SMALL(청솔누적!E:E,청솔짭!$A56),"")</f>
        <v/>
      </c>
      <c r="F56" t="str">
        <f>IFERROR(SMALL(청솔누적!F:F,청솔짭!$A56),"")</f>
        <v/>
      </c>
      <c r="G56" t="str">
        <f>IFERROR(SMALL(청솔누적!G:G,청솔짭!$A56),"")</f>
        <v/>
      </c>
      <c r="H56" t="str">
        <f>IFERROR(SMALL(청솔누적!H:H,청솔짭!$A56),"")</f>
        <v/>
      </c>
      <c r="I56" t="str">
        <f>IFERROR(SMALL(청솔누적!I:I,청솔짭!$A56),"")</f>
        <v/>
      </c>
      <c r="J56" t="str">
        <f>IFERROR(SMALL(청솔누적!J:J,청솔짭!$A56),"")</f>
        <v/>
      </c>
      <c r="K56" t="str">
        <f>IFERROR(SMALL(청솔누적!K:K,청솔짭!$A56),"")</f>
        <v/>
      </c>
      <c r="L56" t="str">
        <f>IFERROR(SMALL(청솔누적!L:L,청솔짭!$A56),"")</f>
        <v/>
      </c>
      <c r="M56" t="str">
        <f>IFERROR(SMALL(청솔누적!M:M,청솔짭!$A56),"")</f>
        <v/>
      </c>
      <c r="N56" t="str">
        <f>IFERROR(SMALL(청솔누적!N:N,청솔짭!$A56),"")</f>
        <v/>
      </c>
      <c r="O56" t="str">
        <f>IFERROR(SMALL(청솔누적!O:O,청솔짭!$A56),"")</f>
        <v/>
      </c>
      <c r="P56" t="str">
        <f>IFERROR(SMALL(청솔누적!P:P,청솔짭!$A56),"")</f>
        <v/>
      </c>
      <c r="Q56" t="str">
        <f>IFERROR(SMALL(청솔누적!Q:Q,청솔짭!$A56),"")</f>
        <v/>
      </c>
      <c r="R56" s="33" t="str">
        <f>IFERROR(LARGE(청솔누적!A:A,청솔짭!$A56)/100,"")</f>
        <v/>
      </c>
    </row>
    <row r="57" spans="1:18">
      <c r="A57">
        <v>55</v>
      </c>
      <c r="B57" t="str">
        <f>IFERROR(SMALL(청솔누적!B:B,청솔짭!$A57),"")</f>
        <v/>
      </c>
      <c r="C57" t="str">
        <f>IFERROR(SMALL(청솔누적!C:C,청솔짭!$A57),"")</f>
        <v/>
      </c>
      <c r="D57" t="str">
        <f>IFERROR(SMALL(청솔누적!D:D,청솔짭!$A57),"")</f>
        <v/>
      </c>
      <c r="E57" t="str">
        <f>IFERROR(SMALL(청솔누적!E:E,청솔짭!$A57),"")</f>
        <v/>
      </c>
      <c r="F57" t="str">
        <f>IFERROR(SMALL(청솔누적!F:F,청솔짭!$A57),"")</f>
        <v/>
      </c>
      <c r="G57" t="str">
        <f>IFERROR(SMALL(청솔누적!G:G,청솔짭!$A57),"")</f>
        <v/>
      </c>
      <c r="H57" t="str">
        <f>IFERROR(SMALL(청솔누적!H:H,청솔짭!$A57),"")</f>
        <v/>
      </c>
      <c r="I57" t="str">
        <f>IFERROR(SMALL(청솔누적!I:I,청솔짭!$A57),"")</f>
        <v/>
      </c>
      <c r="J57" t="str">
        <f>IFERROR(SMALL(청솔누적!J:J,청솔짭!$A57),"")</f>
        <v/>
      </c>
      <c r="K57" t="str">
        <f>IFERROR(SMALL(청솔누적!K:K,청솔짭!$A57),"")</f>
        <v/>
      </c>
      <c r="L57" t="str">
        <f>IFERROR(SMALL(청솔누적!L:L,청솔짭!$A57),"")</f>
        <v/>
      </c>
      <c r="M57" t="str">
        <f>IFERROR(SMALL(청솔누적!M:M,청솔짭!$A57),"")</f>
        <v/>
      </c>
      <c r="N57" t="str">
        <f>IFERROR(SMALL(청솔누적!N:N,청솔짭!$A57),"")</f>
        <v/>
      </c>
      <c r="O57" t="str">
        <f>IFERROR(SMALL(청솔누적!O:O,청솔짭!$A57),"")</f>
        <v/>
      </c>
      <c r="P57" t="str">
        <f>IFERROR(SMALL(청솔누적!P:P,청솔짭!$A57),"")</f>
        <v/>
      </c>
      <c r="Q57" t="str">
        <f>IFERROR(SMALL(청솔누적!Q:Q,청솔짭!$A57),"")</f>
        <v/>
      </c>
      <c r="R57" s="33" t="str">
        <f>IFERROR(LARGE(청솔누적!A:A,청솔짭!$A57)/100,"")</f>
        <v/>
      </c>
    </row>
    <row r="58" spans="1:18">
      <c r="A58">
        <v>56</v>
      </c>
      <c r="B58" t="str">
        <f>IFERROR(SMALL(청솔누적!B:B,청솔짭!$A58),"")</f>
        <v/>
      </c>
      <c r="C58" t="str">
        <f>IFERROR(SMALL(청솔누적!C:C,청솔짭!$A58),"")</f>
        <v/>
      </c>
      <c r="D58" t="str">
        <f>IFERROR(SMALL(청솔누적!D:D,청솔짭!$A58),"")</f>
        <v/>
      </c>
      <c r="E58" t="str">
        <f>IFERROR(SMALL(청솔누적!E:E,청솔짭!$A58),"")</f>
        <v/>
      </c>
      <c r="F58" t="str">
        <f>IFERROR(SMALL(청솔누적!F:F,청솔짭!$A58),"")</f>
        <v/>
      </c>
      <c r="G58" t="str">
        <f>IFERROR(SMALL(청솔누적!G:G,청솔짭!$A58),"")</f>
        <v/>
      </c>
      <c r="H58" t="str">
        <f>IFERROR(SMALL(청솔누적!H:H,청솔짭!$A58),"")</f>
        <v/>
      </c>
      <c r="I58" t="str">
        <f>IFERROR(SMALL(청솔누적!I:I,청솔짭!$A58),"")</f>
        <v/>
      </c>
      <c r="J58" t="str">
        <f>IFERROR(SMALL(청솔누적!J:J,청솔짭!$A58),"")</f>
        <v/>
      </c>
      <c r="K58" t="str">
        <f>IFERROR(SMALL(청솔누적!K:K,청솔짭!$A58),"")</f>
        <v/>
      </c>
      <c r="L58" t="str">
        <f>IFERROR(SMALL(청솔누적!L:L,청솔짭!$A58),"")</f>
        <v/>
      </c>
      <c r="M58" t="str">
        <f>IFERROR(SMALL(청솔누적!M:M,청솔짭!$A58),"")</f>
        <v/>
      </c>
      <c r="N58" t="str">
        <f>IFERROR(SMALL(청솔누적!N:N,청솔짭!$A58),"")</f>
        <v/>
      </c>
      <c r="O58" t="str">
        <f>IFERROR(SMALL(청솔누적!O:O,청솔짭!$A58),"")</f>
        <v/>
      </c>
      <c r="P58" t="str">
        <f>IFERROR(SMALL(청솔누적!P:P,청솔짭!$A58),"")</f>
        <v/>
      </c>
      <c r="Q58" t="str">
        <f>IFERROR(SMALL(청솔누적!Q:Q,청솔짭!$A58),"")</f>
        <v/>
      </c>
      <c r="R58" s="33" t="str">
        <f>IFERROR(LARGE(청솔누적!A:A,청솔짭!$A58)/100,"")</f>
        <v/>
      </c>
    </row>
    <row r="59" spans="1:18">
      <c r="A59">
        <v>57</v>
      </c>
      <c r="B59" t="str">
        <f>IFERROR(SMALL(청솔누적!B:B,청솔짭!$A59),"")</f>
        <v/>
      </c>
      <c r="C59" t="str">
        <f>IFERROR(SMALL(청솔누적!C:C,청솔짭!$A59),"")</f>
        <v/>
      </c>
      <c r="D59" t="str">
        <f>IFERROR(SMALL(청솔누적!D:D,청솔짭!$A59),"")</f>
        <v/>
      </c>
      <c r="E59" t="str">
        <f>IFERROR(SMALL(청솔누적!E:E,청솔짭!$A59),"")</f>
        <v/>
      </c>
      <c r="F59" t="str">
        <f>IFERROR(SMALL(청솔누적!F:F,청솔짭!$A59),"")</f>
        <v/>
      </c>
      <c r="G59" t="str">
        <f>IFERROR(SMALL(청솔누적!G:G,청솔짭!$A59),"")</f>
        <v/>
      </c>
      <c r="H59" t="str">
        <f>IFERROR(SMALL(청솔누적!H:H,청솔짭!$A59),"")</f>
        <v/>
      </c>
      <c r="I59" t="str">
        <f>IFERROR(SMALL(청솔누적!I:I,청솔짭!$A59),"")</f>
        <v/>
      </c>
      <c r="J59" t="str">
        <f>IFERROR(SMALL(청솔누적!J:J,청솔짭!$A59),"")</f>
        <v/>
      </c>
      <c r="K59" t="str">
        <f>IFERROR(SMALL(청솔누적!K:K,청솔짭!$A59),"")</f>
        <v/>
      </c>
      <c r="L59" t="str">
        <f>IFERROR(SMALL(청솔누적!L:L,청솔짭!$A59),"")</f>
        <v/>
      </c>
      <c r="M59" t="str">
        <f>IFERROR(SMALL(청솔누적!M:M,청솔짭!$A59),"")</f>
        <v/>
      </c>
      <c r="N59" t="str">
        <f>IFERROR(SMALL(청솔누적!N:N,청솔짭!$A59),"")</f>
        <v/>
      </c>
      <c r="O59" t="str">
        <f>IFERROR(SMALL(청솔누적!O:O,청솔짭!$A59),"")</f>
        <v/>
      </c>
      <c r="P59" t="str">
        <f>IFERROR(SMALL(청솔누적!P:P,청솔짭!$A59),"")</f>
        <v/>
      </c>
      <c r="Q59" t="str">
        <f>IFERROR(SMALL(청솔누적!Q:Q,청솔짭!$A59),"")</f>
        <v/>
      </c>
      <c r="R59" s="33" t="str">
        <f>IFERROR(LARGE(청솔누적!A:A,청솔짭!$A59)/100,"")</f>
        <v/>
      </c>
    </row>
    <row r="60" spans="1:18">
      <c r="A60">
        <v>58</v>
      </c>
      <c r="B60" t="str">
        <f>IFERROR(SMALL(청솔누적!B:B,청솔짭!$A60),"")</f>
        <v/>
      </c>
      <c r="C60" t="str">
        <f>IFERROR(SMALL(청솔누적!C:C,청솔짭!$A60),"")</f>
        <v/>
      </c>
      <c r="D60" t="str">
        <f>IFERROR(SMALL(청솔누적!D:D,청솔짭!$A60),"")</f>
        <v/>
      </c>
      <c r="E60" t="str">
        <f>IFERROR(SMALL(청솔누적!E:E,청솔짭!$A60),"")</f>
        <v/>
      </c>
      <c r="F60" t="str">
        <f>IFERROR(SMALL(청솔누적!F:F,청솔짭!$A60),"")</f>
        <v/>
      </c>
      <c r="G60" t="str">
        <f>IFERROR(SMALL(청솔누적!G:G,청솔짭!$A60),"")</f>
        <v/>
      </c>
      <c r="H60" t="str">
        <f>IFERROR(SMALL(청솔누적!H:H,청솔짭!$A60),"")</f>
        <v/>
      </c>
      <c r="I60" t="str">
        <f>IFERROR(SMALL(청솔누적!I:I,청솔짭!$A60),"")</f>
        <v/>
      </c>
      <c r="J60" t="str">
        <f>IFERROR(SMALL(청솔누적!J:J,청솔짭!$A60),"")</f>
        <v/>
      </c>
      <c r="K60" t="str">
        <f>IFERROR(SMALL(청솔누적!K:K,청솔짭!$A60),"")</f>
        <v/>
      </c>
      <c r="L60" t="str">
        <f>IFERROR(SMALL(청솔누적!L:L,청솔짭!$A60),"")</f>
        <v/>
      </c>
      <c r="M60" t="str">
        <f>IFERROR(SMALL(청솔누적!M:M,청솔짭!$A60),"")</f>
        <v/>
      </c>
      <c r="N60" t="str">
        <f>IFERROR(SMALL(청솔누적!N:N,청솔짭!$A60),"")</f>
        <v/>
      </c>
      <c r="O60" t="str">
        <f>IFERROR(SMALL(청솔누적!O:O,청솔짭!$A60),"")</f>
        <v/>
      </c>
      <c r="P60" t="str">
        <f>IFERROR(SMALL(청솔누적!P:P,청솔짭!$A60),"")</f>
        <v/>
      </c>
      <c r="Q60" t="str">
        <f>IFERROR(SMALL(청솔누적!Q:Q,청솔짭!$A60),"")</f>
        <v/>
      </c>
      <c r="R60" s="33" t="str">
        <f>IFERROR(LARGE(청솔누적!A:A,청솔짭!$A60)/100,"")</f>
        <v/>
      </c>
    </row>
    <row r="61" spans="1:18">
      <c r="A61">
        <v>59</v>
      </c>
      <c r="B61" t="str">
        <f>IFERROR(SMALL(청솔누적!B:B,청솔짭!$A61),"")</f>
        <v/>
      </c>
      <c r="C61" t="str">
        <f>IFERROR(SMALL(청솔누적!C:C,청솔짭!$A61),"")</f>
        <v/>
      </c>
      <c r="D61" t="str">
        <f>IFERROR(SMALL(청솔누적!D:D,청솔짭!$A61),"")</f>
        <v/>
      </c>
      <c r="E61" t="str">
        <f>IFERROR(SMALL(청솔누적!E:E,청솔짭!$A61),"")</f>
        <v/>
      </c>
      <c r="F61" t="str">
        <f>IFERROR(SMALL(청솔누적!F:F,청솔짭!$A61),"")</f>
        <v/>
      </c>
      <c r="G61" t="str">
        <f>IFERROR(SMALL(청솔누적!G:G,청솔짭!$A61),"")</f>
        <v/>
      </c>
      <c r="H61" t="str">
        <f>IFERROR(SMALL(청솔누적!H:H,청솔짭!$A61),"")</f>
        <v/>
      </c>
      <c r="I61" t="str">
        <f>IFERROR(SMALL(청솔누적!I:I,청솔짭!$A61),"")</f>
        <v/>
      </c>
      <c r="J61" t="str">
        <f>IFERROR(SMALL(청솔누적!J:J,청솔짭!$A61),"")</f>
        <v/>
      </c>
      <c r="K61" t="str">
        <f>IFERROR(SMALL(청솔누적!K:K,청솔짭!$A61),"")</f>
        <v/>
      </c>
      <c r="L61" t="str">
        <f>IFERROR(SMALL(청솔누적!L:L,청솔짭!$A61),"")</f>
        <v/>
      </c>
      <c r="M61" t="str">
        <f>IFERROR(SMALL(청솔누적!M:M,청솔짭!$A61),"")</f>
        <v/>
      </c>
      <c r="N61" t="str">
        <f>IFERROR(SMALL(청솔누적!N:N,청솔짭!$A61),"")</f>
        <v/>
      </c>
      <c r="O61" t="str">
        <f>IFERROR(SMALL(청솔누적!O:O,청솔짭!$A61),"")</f>
        <v/>
      </c>
      <c r="P61" t="str">
        <f>IFERROR(SMALL(청솔누적!P:P,청솔짭!$A61),"")</f>
        <v/>
      </c>
      <c r="Q61" t="str">
        <f>IFERROR(SMALL(청솔누적!Q:Q,청솔짭!$A61),"")</f>
        <v/>
      </c>
      <c r="R61" s="33" t="str">
        <f>IFERROR(LARGE(청솔누적!A:A,청솔짭!$A61)/100,"")</f>
        <v/>
      </c>
    </row>
    <row r="62" spans="1:18">
      <c r="A62">
        <v>60</v>
      </c>
      <c r="B62" t="str">
        <f>IFERROR(SMALL(청솔누적!B:B,청솔짭!$A62),"")</f>
        <v/>
      </c>
      <c r="C62" t="str">
        <f>IFERROR(SMALL(청솔누적!C:C,청솔짭!$A62),"")</f>
        <v/>
      </c>
      <c r="D62" t="str">
        <f>IFERROR(SMALL(청솔누적!D:D,청솔짭!$A62),"")</f>
        <v/>
      </c>
      <c r="E62" t="str">
        <f>IFERROR(SMALL(청솔누적!E:E,청솔짭!$A62),"")</f>
        <v/>
      </c>
      <c r="F62" t="str">
        <f>IFERROR(SMALL(청솔누적!F:F,청솔짭!$A62),"")</f>
        <v/>
      </c>
      <c r="G62" t="str">
        <f>IFERROR(SMALL(청솔누적!G:G,청솔짭!$A62),"")</f>
        <v/>
      </c>
      <c r="H62" t="str">
        <f>IFERROR(SMALL(청솔누적!H:H,청솔짭!$A62),"")</f>
        <v/>
      </c>
      <c r="I62" t="str">
        <f>IFERROR(SMALL(청솔누적!I:I,청솔짭!$A62),"")</f>
        <v/>
      </c>
      <c r="J62" t="str">
        <f>IFERROR(SMALL(청솔누적!J:J,청솔짭!$A62),"")</f>
        <v/>
      </c>
      <c r="K62" t="str">
        <f>IFERROR(SMALL(청솔누적!K:K,청솔짭!$A62),"")</f>
        <v/>
      </c>
      <c r="L62" t="str">
        <f>IFERROR(SMALL(청솔누적!L:L,청솔짭!$A62),"")</f>
        <v/>
      </c>
      <c r="M62" t="str">
        <f>IFERROR(SMALL(청솔누적!M:M,청솔짭!$A62),"")</f>
        <v/>
      </c>
      <c r="N62" t="str">
        <f>IFERROR(SMALL(청솔누적!N:N,청솔짭!$A62),"")</f>
        <v/>
      </c>
      <c r="O62" t="str">
        <f>IFERROR(SMALL(청솔누적!O:O,청솔짭!$A62),"")</f>
        <v/>
      </c>
      <c r="P62" t="str">
        <f>IFERROR(SMALL(청솔누적!P:P,청솔짭!$A62),"")</f>
        <v/>
      </c>
      <c r="Q62" t="str">
        <f>IFERROR(SMALL(청솔누적!Q:Q,청솔짭!$A62),"")</f>
        <v/>
      </c>
      <c r="R62" s="33" t="str">
        <f>IFERROR(LARGE(청솔누적!A:A,청솔짭!$A62)/100,"")</f>
        <v/>
      </c>
    </row>
    <row r="63" spans="1:18">
      <c r="A63">
        <v>61</v>
      </c>
      <c r="B63" t="str">
        <f>IFERROR(SMALL(청솔누적!B:B,청솔짭!$A63),"")</f>
        <v/>
      </c>
      <c r="C63" t="str">
        <f>IFERROR(SMALL(청솔누적!C:C,청솔짭!$A63),"")</f>
        <v/>
      </c>
      <c r="D63" t="str">
        <f>IFERROR(SMALL(청솔누적!D:D,청솔짭!$A63),"")</f>
        <v/>
      </c>
      <c r="E63" t="str">
        <f>IFERROR(SMALL(청솔누적!E:E,청솔짭!$A63),"")</f>
        <v/>
      </c>
      <c r="F63" t="str">
        <f>IFERROR(SMALL(청솔누적!F:F,청솔짭!$A63),"")</f>
        <v/>
      </c>
      <c r="G63" t="str">
        <f>IFERROR(SMALL(청솔누적!G:G,청솔짭!$A63),"")</f>
        <v/>
      </c>
      <c r="H63" t="str">
        <f>IFERROR(SMALL(청솔누적!H:H,청솔짭!$A63),"")</f>
        <v/>
      </c>
      <c r="I63" t="str">
        <f>IFERROR(SMALL(청솔누적!I:I,청솔짭!$A63),"")</f>
        <v/>
      </c>
      <c r="J63" t="str">
        <f>IFERROR(SMALL(청솔누적!J:J,청솔짭!$A63),"")</f>
        <v/>
      </c>
      <c r="K63" t="str">
        <f>IFERROR(SMALL(청솔누적!K:K,청솔짭!$A63),"")</f>
        <v/>
      </c>
      <c r="L63" t="str">
        <f>IFERROR(SMALL(청솔누적!L:L,청솔짭!$A63),"")</f>
        <v/>
      </c>
      <c r="M63" t="str">
        <f>IFERROR(SMALL(청솔누적!M:M,청솔짭!$A63),"")</f>
        <v/>
      </c>
      <c r="N63" t="str">
        <f>IFERROR(SMALL(청솔누적!N:N,청솔짭!$A63),"")</f>
        <v/>
      </c>
      <c r="O63" t="str">
        <f>IFERROR(SMALL(청솔누적!O:O,청솔짭!$A63),"")</f>
        <v/>
      </c>
      <c r="P63" t="str">
        <f>IFERROR(SMALL(청솔누적!P:P,청솔짭!$A63),"")</f>
        <v/>
      </c>
      <c r="Q63" t="str">
        <f>IFERROR(SMALL(청솔누적!Q:Q,청솔짭!$A63),"")</f>
        <v/>
      </c>
      <c r="R63" s="33" t="str">
        <f>IFERROR(LARGE(청솔누적!A:A,청솔짭!$A63)/100,"")</f>
        <v/>
      </c>
    </row>
    <row r="64" spans="1:18">
      <c r="A64">
        <v>62</v>
      </c>
      <c r="B64" t="str">
        <f>IFERROR(SMALL(청솔누적!B:B,청솔짭!$A64),"")</f>
        <v/>
      </c>
      <c r="C64" t="str">
        <f>IFERROR(SMALL(청솔누적!C:C,청솔짭!$A64),"")</f>
        <v/>
      </c>
      <c r="D64" t="str">
        <f>IFERROR(SMALL(청솔누적!D:D,청솔짭!$A64),"")</f>
        <v/>
      </c>
      <c r="E64" t="str">
        <f>IFERROR(SMALL(청솔누적!E:E,청솔짭!$A64),"")</f>
        <v/>
      </c>
      <c r="F64" t="str">
        <f>IFERROR(SMALL(청솔누적!F:F,청솔짭!$A64),"")</f>
        <v/>
      </c>
      <c r="G64" t="str">
        <f>IFERROR(SMALL(청솔누적!G:G,청솔짭!$A64),"")</f>
        <v/>
      </c>
      <c r="H64" t="str">
        <f>IFERROR(SMALL(청솔누적!H:H,청솔짭!$A64),"")</f>
        <v/>
      </c>
      <c r="I64" t="str">
        <f>IFERROR(SMALL(청솔누적!I:I,청솔짭!$A64),"")</f>
        <v/>
      </c>
      <c r="J64" t="str">
        <f>IFERROR(SMALL(청솔누적!J:J,청솔짭!$A64),"")</f>
        <v/>
      </c>
      <c r="K64" t="str">
        <f>IFERROR(SMALL(청솔누적!K:K,청솔짭!$A64),"")</f>
        <v/>
      </c>
      <c r="L64" t="str">
        <f>IFERROR(SMALL(청솔누적!L:L,청솔짭!$A64),"")</f>
        <v/>
      </c>
      <c r="M64" t="str">
        <f>IFERROR(SMALL(청솔누적!M:M,청솔짭!$A64),"")</f>
        <v/>
      </c>
      <c r="N64" t="str">
        <f>IFERROR(SMALL(청솔누적!N:N,청솔짭!$A64),"")</f>
        <v/>
      </c>
      <c r="O64" t="str">
        <f>IFERROR(SMALL(청솔누적!O:O,청솔짭!$A64),"")</f>
        <v/>
      </c>
      <c r="P64" t="str">
        <f>IFERROR(SMALL(청솔누적!P:P,청솔짭!$A64),"")</f>
        <v/>
      </c>
      <c r="Q64" t="str">
        <f>IFERROR(SMALL(청솔누적!Q:Q,청솔짭!$A64),"")</f>
        <v/>
      </c>
      <c r="R64" s="33" t="str">
        <f>IFERROR(LARGE(청솔누적!A:A,청솔짭!$A64)/100,"")</f>
        <v/>
      </c>
    </row>
    <row r="65" spans="1:18">
      <c r="A65">
        <v>63</v>
      </c>
      <c r="B65" t="str">
        <f>IFERROR(SMALL(청솔누적!B:B,청솔짭!$A65),"")</f>
        <v/>
      </c>
      <c r="C65" t="str">
        <f>IFERROR(SMALL(청솔누적!C:C,청솔짭!$A65),"")</f>
        <v/>
      </c>
      <c r="D65" t="str">
        <f>IFERROR(SMALL(청솔누적!D:D,청솔짭!$A65),"")</f>
        <v/>
      </c>
      <c r="E65" t="str">
        <f>IFERROR(SMALL(청솔누적!E:E,청솔짭!$A65),"")</f>
        <v/>
      </c>
      <c r="F65" t="str">
        <f>IFERROR(SMALL(청솔누적!F:F,청솔짭!$A65),"")</f>
        <v/>
      </c>
      <c r="G65" t="str">
        <f>IFERROR(SMALL(청솔누적!G:G,청솔짭!$A65),"")</f>
        <v/>
      </c>
      <c r="H65" t="str">
        <f>IFERROR(SMALL(청솔누적!H:H,청솔짭!$A65),"")</f>
        <v/>
      </c>
      <c r="I65" t="str">
        <f>IFERROR(SMALL(청솔누적!I:I,청솔짭!$A65),"")</f>
        <v/>
      </c>
      <c r="J65" t="str">
        <f>IFERROR(SMALL(청솔누적!J:J,청솔짭!$A65),"")</f>
        <v/>
      </c>
      <c r="K65" t="str">
        <f>IFERROR(SMALL(청솔누적!K:K,청솔짭!$A65),"")</f>
        <v/>
      </c>
      <c r="L65" t="str">
        <f>IFERROR(SMALL(청솔누적!L:L,청솔짭!$A65),"")</f>
        <v/>
      </c>
      <c r="M65" t="str">
        <f>IFERROR(SMALL(청솔누적!M:M,청솔짭!$A65),"")</f>
        <v/>
      </c>
      <c r="N65" t="str">
        <f>IFERROR(SMALL(청솔누적!N:N,청솔짭!$A65),"")</f>
        <v/>
      </c>
      <c r="O65" t="str">
        <f>IFERROR(SMALL(청솔누적!O:O,청솔짭!$A65),"")</f>
        <v/>
      </c>
      <c r="P65" t="str">
        <f>IFERROR(SMALL(청솔누적!P:P,청솔짭!$A65),"")</f>
        <v/>
      </c>
      <c r="Q65" t="str">
        <f>IFERROR(SMALL(청솔누적!Q:Q,청솔짭!$A65),"")</f>
        <v/>
      </c>
      <c r="R65" s="33" t="str">
        <f>IFERROR(LARGE(청솔누적!A:A,청솔짭!$A65)/100,"")</f>
        <v/>
      </c>
    </row>
  </sheetData>
  <sheetProtection algorithmName="SHA-512" hashValue="l4esnyCPwDkf41iL7fRYsWZFSTIe7ZWbJbJ7e+LtYmlmKngsU0qernU5Yjg7swAVTvhfo3znZ/8NDeBzWSDsEQ==" saltValue="KWV1TyQnnjCGssevWlJtzw==" spinCount="100000" sheet="1" objects="1" scenarios="1" selectLockedCells="1" selectUnlockedCells="1"/>
  <mergeCells count="16"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P2"/>
    <mergeCell ref="Q1:Q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계산시트</vt:lpstr>
      <vt:lpstr>대학별계산</vt:lpstr>
      <vt:lpstr>근사값</vt:lpstr>
      <vt:lpstr>탐구선택계산</vt:lpstr>
      <vt:lpstr>언수외</vt:lpstr>
      <vt:lpstr>청솔_경교용</vt:lpstr>
      <vt:lpstr>사탐변표종합</vt:lpstr>
      <vt:lpstr>청솔누적</vt:lpstr>
      <vt:lpstr>청솔짭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2014-12-17T07:08:56Z</dcterms:modified>
</cp:coreProperties>
</file>